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9828" activeTab="1"/>
  </bookViews>
  <sheets>
    <sheet name="NOTE" sheetId="1" r:id="rId1"/>
    <sheet name="Cilindro+collo interno" sheetId="2" r:id="rId2"/>
    <sheet name="Cilindro+collo esterno" sheetId="3" r:id="rId3"/>
  </sheets>
  <definedNames/>
  <calcPr fullCalcOnLoad="1"/>
</workbook>
</file>

<file path=xl/sharedStrings.xml><?xml version="1.0" encoding="utf-8"?>
<sst xmlns="http://schemas.openxmlformats.org/spreadsheetml/2006/main" count="113" uniqueCount="58">
  <si>
    <t>F0</t>
  </si>
  <si>
    <t>S=</t>
  </si>
  <si>
    <t>M</t>
  </si>
  <si>
    <t>MQ</t>
  </si>
  <si>
    <t>V=</t>
  </si>
  <si>
    <t>MC</t>
  </si>
  <si>
    <t>L=</t>
  </si>
  <si>
    <t>H=</t>
  </si>
  <si>
    <t>D=</t>
  </si>
  <si>
    <t>DIAMETRO COLLO</t>
  </si>
  <si>
    <t>SUPERFICIE COLLO</t>
  </si>
  <si>
    <t>VOLUME CAMERA RISONANZA</t>
  </si>
  <si>
    <t>LUNGHEZZA EFFICACE COLLO</t>
  </si>
  <si>
    <t>HZ</t>
  </si>
  <si>
    <t>DIAMETRO CAMERA RISONANZA</t>
  </si>
  <si>
    <t xml:space="preserve">CALCOLO PER DIMENSIONI E FREQUENZA MAX ASSORBIMENTO </t>
  </si>
  <si>
    <t>FREQUENZA DI RISONANZA APPROSSIMATIVA</t>
  </si>
  <si>
    <t>V1=</t>
  </si>
  <si>
    <t>TENUTO CONTO DEL VOLUME DEL TUBO RISONANZA CHE VA SOTTRATTO SE SI TROVA ALL'INTERNO</t>
  </si>
  <si>
    <t>E' POSSIBILE DIMINUIRE LA PENDENZA DI ATTENUAZIONE AL DI FUORI DI F0 INSERENDO DELL'ASSORBENTE</t>
  </si>
  <si>
    <t>ALL'INTERNO DELLA CAMERA DI RISONANZA MA SI RIDUCE L'EFFICIENZA</t>
  </si>
  <si>
    <t>L1=</t>
  </si>
  <si>
    <t>LUNGHEZZA COLLO</t>
  </si>
  <si>
    <t xml:space="preserve"> (L+((3,14 X r)/2))</t>
  </si>
  <si>
    <t>Ht=</t>
  </si>
  <si>
    <t>ALTEZZA LORDA CAMERA DI RISONANZA</t>
  </si>
  <si>
    <t>Sp1=</t>
  </si>
  <si>
    <t>SPESSORE TAPPO DI FONDO</t>
  </si>
  <si>
    <t>RISULTATO FREQUENZA DI RISONANZA</t>
  </si>
  <si>
    <t>INSERIMENTO DATI</t>
  </si>
  <si>
    <t>FORMULE PIVOT</t>
  </si>
  <si>
    <t>L</t>
  </si>
  <si>
    <t>Ht</t>
  </si>
  <si>
    <t>Dc</t>
  </si>
  <si>
    <t>Dc=</t>
  </si>
  <si>
    <t>Sp1</t>
  </si>
  <si>
    <t>D</t>
  </si>
  <si>
    <t>Sp2</t>
  </si>
  <si>
    <t>Sp2=</t>
  </si>
  <si>
    <t>SPESSORE TAPPO SUPERIORE</t>
  </si>
  <si>
    <t>VOLUME EFFICACE COLLO</t>
  </si>
  <si>
    <t>RISUONATORI DI HELMHOLTZ CON CAMERA RISONANZA CIRCOLARE</t>
  </si>
  <si>
    <t>ALTEZZA NETTA CAMERA RISONANZA</t>
  </si>
  <si>
    <t>1)</t>
  </si>
  <si>
    <t>LE CASELLE A SFONDO GIALLO NON VANNO MODIFICATE - CONTENGONO FORMULE</t>
  </si>
  <si>
    <t>2)</t>
  </si>
  <si>
    <t>I DATI VANNO INSERITI NELLE CASELLE A SFONDO BIANCO NEL RIQUADRO INSERIMENTO DATI</t>
  </si>
  <si>
    <t xml:space="preserve">3) </t>
  </si>
  <si>
    <t>SI PUO' OTTENERE LA STESSA FREQUENZA DI RISONANZA CON VARIE COMBINAZIONI DI DIMENSIONI</t>
  </si>
  <si>
    <t xml:space="preserve">MAGGIORI SONO LE DIMENSIONI O MAGGIORE E' LA QUANTITA' DI RISUONATORI INSTALLATI, E MAGGIORE </t>
  </si>
  <si>
    <t>4)</t>
  </si>
  <si>
    <t>IN PARTICOLARE SI RIDUCE L'EFFICIENZA MA SI ALLARGA LO SPETTRO DI FREQUENZE ATTENUATE</t>
  </si>
  <si>
    <t xml:space="preserve">NELL'INTORNO DELLA FREQUENZA DI RISONANZA </t>
  </si>
  <si>
    <t>INSERENDO ALL'INTERNO DEL RISUONATORE DEL MATERIALE FONOASSORBENTE SI CAMBIANO LE CARATTERISTICHE,</t>
  </si>
  <si>
    <t xml:space="preserve">SARA' L'EFFETTO DI ATTENUAZIONE RISULTANTE </t>
  </si>
  <si>
    <t>5)</t>
  </si>
  <si>
    <t>COME VISIBILE DALLE FIGURE SCHEMATICHE E' POSSIBILE CALCOLARE OLTRE LA CLASSICA DISPOSIZIONE CON IL</t>
  </si>
  <si>
    <t>TUBO RISONANTE INTERNO ANCHE UNA DISPOSIZIONE CON IL TUBO ALL'ESTERNO.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</si>
</sst>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000"/>
    <numFmt numFmtId="166" formatCode="#,##0.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0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4" borderId="22" xfId="0" applyNumberFormat="1" applyFill="1" applyBorder="1" applyAlignment="1" applyProtection="1">
      <alignment/>
      <protection/>
    </xf>
    <xf numFmtId="165" fontId="0" fillId="0" borderId="7" xfId="0" applyNumberFormat="1" applyBorder="1" applyAlignment="1">
      <alignment/>
    </xf>
    <xf numFmtId="165" fontId="0" fillId="0" borderId="0" xfId="0" applyNumberFormat="1" applyBorder="1" applyAlignment="1" applyProtection="1">
      <alignment/>
      <protection locked="0"/>
    </xf>
    <xf numFmtId="165" fontId="0" fillId="4" borderId="22" xfId="0" applyNumberFormat="1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2" xfId="0" applyFill="1" applyBorder="1" applyAlignment="1">
      <alignment/>
    </xf>
    <xf numFmtId="0" fontId="0" fillId="6" borderId="16" xfId="0" applyFill="1" applyBorder="1" applyAlignment="1">
      <alignment/>
    </xf>
    <xf numFmtId="0" fontId="0" fillId="6" borderId="0" xfId="0" applyFill="1" applyAlignment="1">
      <alignment/>
    </xf>
    <xf numFmtId="0" fontId="0" fillId="6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2" borderId="23" xfId="0" applyFill="1" applyBorder="1" applyAlignment="1">
      <alignment/>
    </xf>
    <xf numFmtId="0" fontId="0" fillId="5" borderId="0" xfId="0" applyFill="1" applyAlignment="1">
      <alignment/>
    </xf>
    <xf numFmtId="166" fontId="0" fillId="4" borderId="22" xfId="0" applyNumberForma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3"/>
  <sheetViews>
    <sheetView workbookViewId="0" topLeftCell="A1">
      <selection activeCell="D23" sqref="D23"/>
    </sheetView>
  </sheetViews>
  <sheetFormatPr defaultColWidth="9.140625" defaultRowHeight="12.75"/>
  <sheetData>
    <row r="4" spans="1:2" ht="12.75">
      <c r="A4" t="s">
        <v>43</v>
      </c>
      <c r="B4" s="49" t="s">
        <v>44</v>
      </c>
    </row>
    <row r="5" spans="1:2" ht="12.75">
      <c r="A5" t="s">
        <v>45</v>
      </c>
      <c r="B5" s="49" t="s">
        <v>46</v>
      </c>
    </row>
    <row r="6" spans="1:2" ht="12.75">
      <c r="A6" t="s">
        <v>47</v>
      </c>
      <c r="B6" t="s">
        <v>48</v>
      </c>
    </row>
    <row r="7" ht="12.75">
      <c r="B7" t="s">
        <v>49</v>
      </c>
    </row>
    <row r="8" ht="12.75">
      <c r="B8" t="s">
        <v>54</v>
      </c>
    </row>
    <row r="9" spans="1:2" ht="12.75">
      <c r="A9" t="s">
        <v>50</v>
      </c>
      <c r="B9" t="s">
        <v>53</v>
      </c>
    </row>
    <row r="10" ht="12.75">
      <c r="B10" t="s">
        <v>51</v>
      </c>
    </row>
    <row r="11" ht="12.75">
      <c r="B11" t="s">
        <v>52</v>
      </c>
    </row>
    <row r="12" spans="1:2" ht="12.75">
      <c r="A12" t="s">
        <v>55</v>
      </c>
      <c r="B12" t="s">
        <v>56</v>
      </c>
    </row>
    <row r="13" ht="12.75">
      <c r="B13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0"/>
  <sheetViews>
    <sheetView tabSelected="1" workbookViewId="0" topLeftCell="A1">
      <selection activeCell="C14" sqref="C14"/>
    </sheetView>
  </sheetViews>
  <sheetFormatPr defaultColWidth="9.140625" defaultRowHeight="12.75"/>
  <cols>
    <col min="2" max="2" width="5.421875" style="0" customWidth="1"/>
    <col min="3" max="3" width="9.140625" style="30" customWidth="1"/>
    <col min="4" max="4" width="4.57421875" style="0" customWidth="1"/>
    <col min="8" max="8" width="6.8515625" style="0" customWidth="1"/>
    <col min="10" max="10" width="5.8515625" style="0" customWidth="1"/>
    <col min="12" max="12" width="2.7109375" style="0" customWidth="1"/>
    <col min="13" max="13" width="2.57421875" style="0" customWidth="1"/>
    <col min="14" max="14" width="0.5625" style="0" customWidth="1"/>
    <col min="15" max="17" width="2.7109375" style="0" customWidth="1"/>
    <col min="18" max="18" width="2.57421875" style="0" customWidth="1"/>
    <col min="19" max="19" width="0.5625" style="0" customWidth="1"/>
    <col min="20" max="20" width="2.57421875" style="0" customWidth="1"/>
    <col min="21" max="21" width="2.7109375" style="0" customWidth="1"/>
    <col min="22" max="22" width="2.8515625" style="0" customWidth="1"/>
    <col min="23" max="23" width="2.7109375" style="0" customWidth="1"/>
    <col min="24" max="24" width="2.57421875" style="0" customWidth="1"/>
    <col min="25" max="25" width="2.7109375" style="0" customWidth="1"/>
  </cols>
  <sheetData>
    <row r="1" ht="12.75">
      <c r="C1" s="29" t="s">
        <v>41</v>
      </c>
    </row>
    <row r="2" ht="12.75">
      <c r="C2" s="29" t="s">
        <v>15</v>
      </c>
    </row>
    <row r="3" spans="16:17" ht="13.5" thickBot="1">
      <c r="P3" s="10" t="s">
        <v>33</v>
      </c>
      <c r="Q3" s="10"/>
    </row>
    <row r="4" spans="2:17" ht="12.75">
      <c r="B4" s="1" t="s">
        <v>28</v>
      </c>
      <c r="C4" s="31"/>
      <c r="D4" s="2"/>
      <c r="E4" s="2"/>
      <c r="F4" s="2"/>
      <c r="G4" s="2"/>
      <c r="H4" s="2"/>
      <c r="I4" s="3"/>
      <c r="P4" s="11"/>
      <c r="Q4" s="12"/>
    </row>
    <row r="5" spans="2:23" ht="13.5" thickBot="1">
      <c r="B5" s="4"/>
      <c r="C5" s="32"/>
      <c r="D5" s="5"/>
      <c r="E5" s="5"/>
      <c r="F5" s="5"/>
      <c r="G5" s="5"/>
      <c r="H5" s="5"/>
      <c r="I5" s="6"/>
      <c r="O5" s="10"/>
      <c r="P5" s="5"/>
      <c r="Q5" s="5"/>
      <c r="R5" s="10"/>
      <c r="U5" s="10"/>
      <c r="W5" s="10"/>
    </row>
    <row r="6" spans="2:23" ht="13.5" thickBot="1">
      <c r="B6" s="4" t="s">
        <v>0</v>
      </c>
      <c r="C6" s="33">
        <f>((341.4/(2*PI()))*SQRT(C21/(C20*(C24-C22))))</f>
        <v>104.27916199879905</v>
      </c>
      <c r="D6" s="5" t="s">
        <v>13</v>
      </c>
      <c r="E6" s="5" t="s">
        <v>16</v>
      </c>
      <c r="F6" s="5"/>
      <c r="G6" s="5"/>
      <c r="H6" s="5"/>
      <c r="I6" s="6"/>
      <c r="N6" s="26"/>
      <c r="O6" s="17"/>
      <c r="P6" s="37"/>
      <c r="Q6" s="38"/>
      <c r="R6" s="23"/>
      <c r="S6" s="26"/>
      <c r="U6" s="12"/>
      <c r="W6" s="13"/>
    </row>
    <row r="7" spans="2:23" ht="13.5" thickBot="1">
      <c r="B7" s="7"/>
      <c r="C7" s="34"/>
      <c r="D7" s="8"/>
      <c r="E7" s="8"/>
      <c r="F7" s="8"/>
      <c r="G7" s="8"/>
      <c r="H7" s="8"/>
      <c r="I7" s="9"/>
      <c r="N7" s="27"/>
      <c r="O7" s="18"/>
      <c r="P7" s="37"/>
      <c r="Q7" s="38"/>
      <c r="R7" s="24"/>
      <c r="S7" s="27"/>
      <c r="U7" s="13"/>
      <c r="V7" t="s">
        <v>31</v>
      </c>
      <c r="W7" s="13"/>
    </row>
    <row r="8" spans="2:23" ht="13.5" thickBot="1">
      <c r="B8" s="5"/>
      <c r="C8" s="32"/>
      <c r="D8" s="5"/>
      <c r="E8" s="5"/>
      <c r="F8" s="5"/>
      <c r="G8" s="5"/>
      <c r="H8" s="5"/>
      <c r="I8" s="5"/>
      <c r="N8" s="27"/>
      <c r="O8" s="18"/>
      <c r="P8" s="37"/>
      <c r="Q8" s="38"/>
      <c r="R8" s="24"/>
      <c r="S8" s="27"/>
      <c r="U8" s="13"/>
      <c r="W8" s="13"/>
    </row>
    <row r="9" spans="2:23" ht="12.75">
      <c r="B9" s="1" t="s">
        <v>29</v>
      </c>
      <c r="C9" s="31"/>
      <c r="D9" s="2"/>
      <c r="E9" s="2"/>
      <c r="F9" s="2"/>
      <c r="G9" s="2"/>
      <c r="H9" s="2"/>
      <c r="I9" s="3"/>
      <c r="N9" s="27"/>
      <c r="O9" s="19"/>
      <c r="P9" s="37"/>
      <c r="Q9" s="38"/>
      <c r="R9" s="25"/>
      <c r="S9" s="27"/>
      <c r="U9" s="15"/>
      <c r="W9" s="13"/>
    </row>
    <row r="10" spans="2:23" ht="12.75">
      <c r="B10" s="4"/>
      <c r="C10" s="32"/>
      <c r="D10" s="5"/>
      <c r="E10" s="5"/>
      <c r="F10" s="5"/>
      <c r="G10" s="5"/>
      <c r="H10" s="5"/>
      <c r="I10" s="6"/>
      <c r="N10" s="27"/>
      <c r="O10" s="39"/>
      <c r="P10" s="40"/>
      <c r="Q10" s="40"/>
      <c r="R10" s="41"/>
      <c r="S10" s="27"/>
      <c r="W10" s="13"/>
    </row>
    <row r="11" spans="2:24" ht="12.75">
      <c r="B11" s="4" t="s">
        <v>34</v>
      </c>
      <c r="C11" s="35">
        <v>0.051</v>
      </c>
      <c r="D11" s="5" t="s">
        <v>2</v>
      </c>
      <c r="E11" s="5" t="s">
        <v>9</v>
      </c>
      <c r="F11" s="5"/>
      <c r="G11" s="5"/>
      <c r="H11" s="5"/>
      <c r="I11" s="6"/>
      <c r="N11" s="27"/>
      <c r="O11" s="39"/>
      <c r="P11" s="40"/>
      <c r="Q11" s="40"/>
      <c r="R11" s="41"/>
      <c r="S11" s="27"/>
      <c r="W11" s="13"/>
      <c r="X11" t="s">
        <v>32</v>
      </c>
    </row>
    <row r="12" spans="2:23" ht="12.75">
      <c r="B12" s="4" t="s">
        <v>6</v>
      </c>
      <c r="C12" s="35">
        <v>0.12</v>
      </c>
      <c r="D12" s="5" t="s">
        <v>2</v>
      </c>
      <c r="E12" s="5" t="s">
        <v>22</v>
      </c>
      <c r="F12" s="5"/>
      <c r="G12" s="5"/>
      <c r="H12" s="5"/>
      <c r="I12" s="6"/>
      <c r="N12" s="27"/>
      <c r="O12" s="39"/>
      <c r="P12" s="40"/>
      <c r="Q12" s="40"/>
      <c r="R12" s="41"/>
      <c r="S12" s="27"/>
      <c r="W12" s="13"/>
    </row>
    <row r="13" spans="2:23" ht="12.75">
      <c r="B13" s="4" t="s">
        <v>8</v>
      </c>
      <c r="C13" s="35">
        <v>0.095</v>
      </c>
      <c r="D13" s="5" t="s">
        <v>2</v>
      </c>
      <c r="E13" s="5" t="s">
        <v>14</v>
      </c>
      <c r="F13" s="5"/>
      <c r="G13" s="5"/>
      <c r="H13" s="5"/>
      <c r="I13" s="6"/>
      <c r="N13" s="27"/>
      <c r="O13" s="39"/>
      <c r="P13" s="40"/>
      <c r="Q13" s="40"/>
      <c r="R13" s="41"/>
      <c r="S13" s="27"/>
      <c r="W13" s="13"/>
    </row>
    <row r="14" spans="2:23" ht="12.75">
      <c r="B14" s="4" t="s">
        <v>24</v>
      </c>
      <c r="C14" s="35">
        <v>0.685</v>
      </c>
      <c r="D14" s="5" t="s">
        <v>2</v>
      </c>
      <c r="E14" s="5" t="s">
        <v>25</v>
      </c>
      <c r="F14" s="5"/>
      <c r="G14" s="5"/>
      <c r="H14" s="5"/>
      <c r="I14" s="6"/>
      <c r="N14" s="27"/>
      <c r="O14" s="39"/>
      <c r="P14" s="40"/>
      <c r="Q14" s="40"/>
      <c r="R14" s="41"/>
      <c r="S14" s="27"/>
      <c r="W14" s="13"/>
    </row>
    <row r="15" spans="2:23" ht="12.75">
      <c r="B15" s="4" t="s">
        <v>26</v>
      </c>
      <c r="C15" s="35">
        <v>0.03</v>
      </c>
      <c r="D15" s="5" t="s">
        <v>2</v>
      </c>
      <c r="E15" s="5" t="s">
        <v>27</v>
      </c>
      <c r="F15" s="5"/>
      <c r="G15" s="5"/>
      <c r="H15" s="5"/>
      <c r="I15" s="6"/>
      <c r="N15" s="27"/>
      <c r="O15" s="39"/>
      <c r="P15" s="40"/>
      <c r="Q15" s="40"/>
      <c r="R15" s="41"/>
      <c r="S15" s="27"/>
      <c r="W15" s="13"/>
    </row>
    <row r="16" spans="2:23" ht="13.5" thickBot="1">
      <c r="B16" s="7"/>
      <c r="C16" s="34"/>
      <c r="D16" s="8"/>
      <c r="E16" s="8"/>
      <c r="F16" s="8"/>
      <c r="G16" s="8"/>
      <c r="H16" s="8"/>
      <c r="I16" s="9"/>
      <c r="N16" s="27"/>
      <c r="O16" s="39"/>
      <c r="P16" s="40"/>
      <c r="Q16" s="40"/>
      <c r="R16" s="41"/>
      <c r="S16" s="27"/>
      <c r="W16" s="13"/>
    </row>
    <row r="17" spans="14:23" ht="13.5" thickBot="1">
      <c r="N17" s="27"/>
      <c r="O17" s="39"/>
      <c r="P17" s="40"/>
      <c r="Q17" s="40"/>
      <c r="R17" s="41"/>
      <c r="S17" s="27"/>
      <c r="W17" s="13"/>
    </row>
    <row r="18" spans="2:23" ht="12.75">
      <c r="B18" s="1" t="s">
        <v>30</v>
      </c>
      <c r="C18" s="31"/>
      <c r="D18" s="2"/>
      <c r="E18" s="2"/>
      <c r="F18" s="2"/>
      <c r="G18" s="2"/>
      <c r="H18" s="2"/>
      <c r="I18" s="2"/>
      <c r="J18" s="3"/>
      <c r="L18" s="5"/>
      <c r="N18" s="28"/>
      <c r="O18" s="20"/>
      <c r="P18" s="21"/>
      <c r="Q18" s="21"/>
      <c r="R18" s="22"/>
      <c r="S18" s="28"/>
      <c r="U18" s="16"/>
      <c r="V18" t="s">
        <v>35</v>
      </c>
      <c r="W18" s="15"/>
    </row>
    <row r="19" spans="2:10" ht="13.5" thickBot="1">
      <c r="B19" s="4"/>
      <c r="C19" s="32"/>
      <c r="D19" s="5"/>
      <c r="E19" s="5"/>
      <c r="F19" s="5"/>
      <c r="G19" s="5"/>
      <c r="H19" s="5"/>
      <c r="I19" s="5"/>
      <c r="J19" s="6"/>
    </row>
    <row r="20" spans="2:18" ht="13.5" thickBot="1">
      <c r="B20" s="4" t="s">
        <v>21</v>
      </c>
      <c r="C20" s="48">
        <f>C12+((PI()*(C11/2))/2)</f>
        <v>0.16005530633326986</v>
      </c>
      <c r="D20" s="5" t="s">
        <v>2</v>
      </c>
      <c r="E20" s="5" t="s">
        <v>12</v>
      </c>
      <c r="F20" s="5"/>
      <c r="G20" s="5"/>
      <c r="H20" s="5"/>
      <c r="I20" s="5" t="s">
        <v>23</v>
      </c>
      <c r="J20" s="6"/>
      <c r="O20" s="14"/>
      <c r="P20" s="10"/>
      <c r="Q20" s="10"/>
      <c r="R20" s="15"/>
    </row>
    <row r="21" spans="2:16" ht="13.5" thickBot="1">
      <c r="B21" s="4" t="s">
        <v>1</v>
      </c>
      <c r="C21" s="48">
        <f>POWER((C11/2),2)*PI()</f>
        <v>0.0020428206229967626</v>
      </c>
      <c r="D21" s="5" t="s">
        <v>3</v>
      </c>
      <c r="E21" s="5" t="s">
        <v>10</v>
      </c>
      <c r="F21" s="5"/>
      <c r="G21" s="5"/>
      <c r="H21" s="5"/>
      <c r="I21" s="5"/>
      <c r="J21" s="6"/>
      <c r="P21" t="s">
        <v>36</v>
      </c>
    </row>
    <row r="22" spans="2:10" ht="13.5" thickBot="1">
      <c r="B22" s="4" t="s">
        <v>17</v>
      </c>
      <c r="C22" s="48">
        <f>C21*C20</f>
        <v>0.00032696428059766805</v>
      </c>
      <c r="D22" s="5" t="s">
        <v>5</v>
      </c>
      <c r="E22" s="5" t="s">
        <v>40</v>
      </c>
      <c r="F22" s="5"/>
      <c r="G22" s="5"/>
      <c r="H22" s="5"/>
      <c r="I22" s="5"/>
      <c r="J22" s="6"/>
    </row>
    <row r="23" spans="2:10" ht="13.5" thickBot="1">
      <c r="B23" s="4" t="s">
        <v>7</v>
      </c>
      <c r="C23" s="48">
        <f>C14-C15-C12</f>
        <v>0.535</v>
      </c>
      <c r="D23" s="5" t="s">
        <v>2</v>
      </c>
      <c r="E23" s="5" t="s">
        <v>42</v>
      </c>
      <c r="F23" s="5"/>
      <c r="G23" s="5"/>
      <c r="H23" s="5"/>
      <c r="I23" s="5"/>
      <c r="J23" s="6"/>
    </row>
    <row r="24" spans="2:10" ht="13.5" thickBot="1">
      <c r="B24" s="4" t="s">
        <v>4</v>
      </c>
      <c r="C24" s="48">
        <f>(POWER((C13/2),2)*PI())*C23</f>
        <v>0.0037921968571941545</v>
      </c>
      <c r="D24" s="5" t="s">
        <v>5</v>
      </c>
      <c r="E24" s="5" t="s">
        <v>11</v>
      </c>
      <c r="F24" s="5"/>
      <c r="G24" s="5"/>
      <c r="H24" s="5"/>
      <c r="I24" s="5"/>
      <c r="J24" s="6"/>
    </row>
    <row r="25" spans="2:10" ht="13.5" thickBot="1">
      <c r="B25" s="7"/>
      <c r="C25" s="34"/>
      <c r="D25" s="8"/>
      <c r="E25" s="8"/>
      <c r="F25" s="8"/>
      <c r="G25" s="8"/>
      <c r="H25" s="8"/>
      <c r="I25" s="8"/>
      <c r="J25" s="9"/>
    </row>
    <row r="28" ht="12.75">
      <c r="C28" s="30" t="s">
        <v>18</v>
      </c>
    </row>
    <row r="29" ht="12.75">
      <c r="C29" s="30" t="s">
        <v>19</v>
      </c>
    </row>
    <row r="30" ht="12.75">
      <c r="C30" s="30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31"/>
  <sheetViews>
    <sheetView workbookViewId="0" topLeftCell="A1">
      <selection activeCell="D35" sqref="D35"/>
    </sheetView>
  </sheetViews>
  <sheetFormatPr defaultColWidth="9.140625" defaultRowHeight="12.75"/>
  <cols>
    <col min="2" max="2" width="5.421875" style="0" customWidth="1"/>
    <col min="3" max="3" width="9.140625" style="30" customWidth="1"/>
    <col min="4" max="4" width="4.57421875" style="0" customWidth="1"/>
    <col min="8" max="8" width="6.8515625" style="0" customWidth="1"/>
    <col min="10" max="10" width="5.8515625" style="0" customWidth="1"/>
    <col min="12" max="12" width="2.7109375" style="0" customWidth="1"/>
    <col min="13" max="13" width="2.57421875" style="0" customWidth="1"/>
    <col min="14" max="14" width="0.5625" style="0" customWidth="1"/>
    <col min="15" max="17" width="2.7109375" style="0" customWidth="1"/>
    <col min="18" max="18" width="2.57421875" style="0" customWidth="1"/>
    <col min="19" max="19" width="0.5625" style="0" customWidth="1"/>
    <col min="20" max="20" width="2.57421875" style="0" customWidth="1"/>
    <col min="21" max="21" width="2.7109375" style="0" customWidth="1"/>
    <col min="22" max="22" width="2.8515625" style="0" customWidth="1"/>
    <col min="23" max="23" width="2.7109375" style="0" customWidth="1"/>
    <col min="24" max="24" width="2.57421875" style="0" customWidth="1"/>
    <col min="25" max="25" width="2.7109375" style="0" customWidth="1"/>
  </cols>
  <sheetData>
    <row r="1" ht="12.75">
      <c r="C1" s="29" t="s">
        <v>41</v>
      </c>
    </row>
    <row r="2" ht="12.75">
      <c r="C2" s="29" t="s">
        <v>15</v>
      </c>
    </row>
    <row r="3" spans="16:17" ht="13.5" thickBot="1">
      <c r="P3" s="10" t="s">
        <v>33</v>
      </c>
      <c r="Q3" s="10"/>
    </row>
    <row r="4" spans="2:17" ht="12.75">
      <c r="B4" s="1" t="s">
        <v>28</v>
      </c>
      <c r="C4" s="31"/>
      <c r="D4" s="2"/>
      <c r="E4" s="2"/>
      <c r="F4" s="2"/>
      <c r="G4" s="2"/>
      <c r="H4" s="2"/>
      <c r="I4" s="3"/>
      <c r="P4" s="11"/>
      <c r="Q4" s="12"/>
    </row>
    <row r="5" spans="2:23" ht="13.5" thickBot="1">
      <c r="B5" s="4"/>
      <c r="C5" s="32"/>
      <c r="D5" s="5"/>
      <c r="E5" s="5"/>
      <c r="F5" s="5"/>
      <c r="G5" s="5"/>
      <c r="H5" s="5"/>
      <c r="I5" s="6"/>
      <c r="O5" s="5"/>
      <c r="P5" s="5"/>
      <c r="Q5" s="5"/>
      <c r="R5" s="5"/>
      <c r="U5" s="10"/>
      <c r="W5" s="5"/>
    </row>
    <row r="6" spans="2:23" ht="13.5" thickBot="1">
      <c r="B6" s="4" t="s">
        <v>0</v>
      </c>
      <c r="C6" s="33">
        <f>((341.4/(2*PI()))*SQRT(C22/(C21*(C25-C23))))</f>
        <v>88.6067175753548</v>
      </c>
      <c r="D6" s="5" t="s">
        <v>13</v>
      </c>
      <c r="E6" s="5" t="s">
        <v>16</v>
      </c>
      <c r="F6" s="5"/>
      <c r="G6" s="5"/>
      <c r="H6" s="5"/>
      <c r="I6" s="6"/>
      <c r="N6" s="44"/>
      <c r="O6" s="43"/>
      <c r="P6" s="37"/>
      <c r="Q6" s="38"/>
      <c r="R6" s="42"/>
      <c r="S6" s="44"/>
      <c r="U6" s="12"/>
      <c r="W6" s="5"/>
    </row>
    <row r="7" spans="2:23" ht="13.5" thickBot="1">
      <c r="B7" s="7"/>
      <c r="C7" s="34"/>
      <c r="D7" s="8"/>
      <c r="E7" s="8"/>
      <c r="F7" s="8"/>
      <c r="G7" s="8"/>
      <c r="H7" s="8"/>
      <c r="I7" s="9"/>
      <c r="N7" s="44"/>
      <c r="O7" s="44"/>
      <c r="P7" s="37"/>
      <c r="Q7" s="38"/>
      <c r="R7" s="44"/>
      <c r="S7" s="44"/>
      <c r="U7" s="13"/>
      <c r="V7" t="s">
        <v>31</v>
      </c>
      <c r="W7" s="5"/>
    </row>
    <row r="8" spans="2:23" ht="13.5" thickBot="1">
      <c r="B8" s="5"/>
      <c r="C8" s="32"/>
      <c r="D8" s="5"/>
      <c r="E8" s="5"/>
      <c r="F8" s="5"/>
      <c r="G8" s="5"/>
      <c r="H8" s="5"/>
      <c r="I8" s="5"/>
      <c r="N8" s="44"/>
      <c r="O8" s="44"/>
      <c r="P8" s="37"/>
      <c r="Q8" s="38"/>
      <c r="R8" s="44"/>
      <c r="S8" s="44"/>
      <c r="U8" s="13"/>
      <c r="W8" s="5"/>
    </row>
    <row r="9" spans="2:23" ht="12.75">
      <c r="B9" s="1" t="s">
        <v>29</v>
      </c>
      <c r="C9" s="31"/>
      <c r="D9" s="2"/>
      <c r="E9" s="2"/>
      <c r="F9" s="2"/>
      <c r="G9" s="2"/>
      <c r="H9" s="2"/>
      <c r="I9" s="3"/>
      <c r="N9" s="45"/>
      <c r="O9" s="45"/>
      <c r="P9" s="37"/>
      <c r="Q9" s="38"/>
      <c r="R9" s="45"/>
      <c r="S9" s="45"/>
      <c r="U9" s="15"/>
      <c r="W9" s="10"/>
    </row>
    <row r="10" spans="2:23" ht="12.75">
      <c r="B10" s="4"/>
      <c r="C10" s="32"/>
      <c r="D10" s="5"/>
      <c r="E10" s="5"/>
      <c r="F10" s="5"/>
      <c r="G10" s="5"/>
      <c r="H10" s="5"/>
      <c r="I10" s="6"/>
      <c r="N10" s="27"/>
      <c r="O10" s="46"/>
      <c r="P10" s="47"/>
      <c r="Q10" s="47"/>
      <c r="R10" s="46"/>
      <c r="S10" s="27"/>
      <c r="U10" s="16"/>
      <c r="V10" t="s">
        <v>37</v>
      </c>
      <c r="W10" s="13"/>
    </row>
    <row r="11" spans="2:23" ht="12.75">
      <c r="B11" s="4" t="s">
        <v>34</v>
      </c>
      <c r="C11" s="35">
        <v>0.051</v>
      </c>
      <c r="D11" s="5" t="s">
        <v>2</v>
      </c>
      <c r="E11" s="5" t="s">
        <v>9</v>
      </c>
      <c r="F11" s="5"/>
      <c r="G11" s="5"/>
      <c r="H11" s="5"/>
      <c r="I11" s="6"/>
      <c r="N11" s="27"/>
      <c r="O11" s="39"/>
      <c r="P11" s="40"/>
      <c r="Q11" s="40"/>
      <c r="R11" s="41"/>
      <c r="S11" s="27"/>
      <c r="W11" s="13"/>
    </row>
    <row r="12" spans="2:23" ht="12.75">
      <c r="B12" s="4" t="s">
        <v>6</v>
      </c>
      <c r="C12" s="35">
        <v>0.12</v>
      </c>
      <c r="D12" s="5" t="s">
        <v>2</v>
      </c>
      <c r="E12" s="5" t="s">
        <v>22</v>
      </c>
      <c r="F12" s="5"/>
      <c r="G12" s="5"/>
      <c r="H12" s="5"/>
      <c r="I12" s="6"/>
      <c r="N12" s="27"/>
      <c r="O12" s="39"/>
      <c r="P12" s="40"/>
      <c r="Q12" s="40"/>
      <c r="R12" s="41"/>
      <c r="S12" s="27"/>
      <c r="W12" s="13"/>
    </row>
    <row r="13" spans="2:23" ht="12.75">
      <c r="B13" s="4" t="s">
        <v>8</v>
      </c>
      <c r="C13" s="35">
        <v>0.095</v>
      </c>
      <c r="D13" s="5" t="s">
        <v>2</v>
      </c>
      <c r="E13" s="5" t="s">
        <v>14</v>
      </c>
      <c r="F13" s="5"/>
      <c r="G13" s="5"/>
      <c r="H13" s="5"/>
      <c r="I13" s="6"/>
      <c r="N13" s="27"/>
      <c r="O13" s="39"/>
      <c r="P13" s="40"/>
      <c r="Q13" s="40"/>
      <c r="R13" s="41"/>
      <c r="S13" s="27"/>
      <c r="W13" s="13"/>
    </row>
    <row r="14" spans="2:24" ht="12.75">
      <c r="B14" s="4" t="s">
        <v>24</v>
      </c>
      <c r="C14" s="35">
        <v>0.685</v>
      </c>
      <c r="D14" s="5" t="s">
        <v>2</v>
      </c>
      <c r="E14" s="5" t="s">
        <v>25</v>
      </c>
      <c r="F14" s="5"/>
      <c r="G14" s="5"/>
      <c r="H14" s="5"/>
      <c r="I14" s="6"/>
      <c r="N14" s="27"/>
      <c r="O14" s="39"/>
      <c r="P14" s="40"/>
      <c r="Q14" s="40"/>
      <c r="R14" s="41"/>
      <c r="S14" s="27"/>
      <c r="W14" s="13"/>
      <c r="X14" t="s">
        <v>32</v>
      </c>
    </row>
    <row r="15" spans="2:23" ht="12.75">
      <c r="B15" s="4" t="s">
        <v>26</v>
      </c>
      <c r="C15" s="35">
        <v>0.03</v>
      </c>
      <c r="D15" s="5" t="s">
        <v>2</v>
      </c>
      <c r="E15" s="5" t="s">
        <v>27</v>
      </c>
      <c r="F15" s="5"/>
      <c r="G15" s="5"/>
      <c r="H15" s="5"/>
      <c r="I15" s="6"/>
      <c r="N15" s="27"/>
      <c r="O15" s="39"/>
      <c r="P15" s="40"/>
      <c r="Q15" s="40"/>
      <c r="R15" s="41"/>
      <c r="S15" s="27"/>
      <c r="W15" s="13"/>
    </row>
    <row r="16" spans="2:23" ht="12.75">
      <c r="B16" s="4" t="s">
        <v>38</v>
      </c>
      <c r="C16" s="35">
        <v>0.03</v>
      </c>
      <c r="D16" s="44" t="s">
        <v>2</v>
      </c>
      <c r="E16" s="44" t="s">
        <v>39</v>
      </c>
      <c r="F16" s="5"/>
      <c r="G16" s="5"/>
      <c r="H16" s="5"/>
      <c r="I16" s="6"/>
      <c r="N16" s="27"/>
      <c r="O16" s="39"/>
      <c r="P16" s="40"/>
      <c r="Q16" s="40"/>
      <c r="R16" s="41"/>
      <c r="S16" s="27"/>
      <c r="W16" s="13"/>
    </row>
    <row r="17" spans="2:23" ht="13.5" thickBot="1">
      <c r="B17" s="7"/>
      <c r="C17" s="34"/>
      <c r="D17" s="8"/>
      <c r="E17" s="8"/>
      <c r="F17" s="8"/>
      <c r="G17" s="8"/>
      <c r="H17" s="8"/>
      <c r="I17" s="9"/>
      <c r="N17" s="27"/>
      <c r="O17" s="39"/>
      <c r="P17" s="40"/>
      <c r="Q17" s="40"/>
      <c r="R17" s="41"/>
      <c r="S17" s="27"/>
      <c r="W17" s="13"/>
    </row>
    <row r="18" spans="14:23" ht="13.5" thickBot="1">
      <c r="N18" s="27"/>
      <c r="O18" s="39"/>
      <c r="P18" s="40"/>
      <c r="Q18" s="40"/>
      <c r="R18" s="41"/>
      <c r="S18" s="27"/>
      <c r="W18" s="13"/>
    </row>
    <row r="19" spans="2:23" ht="12.75">
      <c r="B19" s="1" t="s">
        <v>30</v>
      </c>
      <c r="C19" s="31"/>
      <c r="D19" s="2"/>
      <c r="E19" s="2"/>
      <c r="F19" s="2"/>
      <c r="G19" s="2"/>
      <c r="H19" s="2"/>
      <c r="I19" s="2"/>
      <c r="J19" s="3"/>
      <c r="L19" s="5"/>
      <c r="N19" s="28"/>
      <c r="O19" s="20"/>
      <c r="P19" s="21"/>
      <c r="Q19" s="21"/>
      <c r="R19" s="22"/>
      <c r="S19" s="28"/>
      <c r="U19" s="16"/>
      <c r="V19" t="s">
        <v>35</v>
      </c>
      <c r="W19" s="15"/>
    </row>
    <row r="20" spans="2:10" ht="13.5" thickBot="1">
      <c r="B20" s="4"/>
      <c r="C20" s="32"/>
      <c r="D20" s="5"/>
      <c r="E20" s="5"/>
      <c r="F20" s="5"/>
      <c r="G20" s="5"/>
      <c r="H20" s="5"/>
      <c r="I20" s="5"/>
      <c r="J20" s="6"/>
    </row>
    <row r="21" spans="2:18" ht="13.5" thickBot="1">
      <c r="B21" s="4" t="s">
        <v>21</v>
      </c>
      <c r="C21" s="36">
        <f>C12+((PI()*(C11/2))/2)+C16</f>
        <v>0.19005530633326986</v>
      </c>
      <c r="D21" s="5" t="s">
        <v>2</v>
      </c>
      <c r="E21" s="5" t="s">
        <v>12</v>
      </c>
      <c r="F21" s="5"/>
      <c r="G21" s="5"/>
      <c r="H21" s="5"/>
      <c r="I21" s="5" t="s">
        <v>23</v>
      </c>
      <c r="J21" s="6"/>
      <c r="O21" s="14"/>
      <c r="P21" s="10"/>
      <c r="Q21" s="10"/>
      <c r="R21" s="15"/>
    </row>
    <row r="22" spans="2:16" ht="13.5" thickBot="1">
      <c r="B22" s="4" t="s">
        <v>1</v>
      </c>
      <c r="C22" s="36">
        <f>POWER((C11/2),2)*PI()</f>
        <v>0.0020428206229967626</v>
      </c>
      <c r="D22" s="5" t="s">
        <v>3</v>
      </c>
      <c r="E22" s="5" t="s">
        <v>10</v>
      </c>
      <c r="F22" s="5"/>
      <c r="G22" s="5"/>
      <c r="H22" s="5"/>
      <c r="I22" s="5"/>
      <c r="J22" s="6"/>
      <c r="P22" t="s">
        <v>36</v>
      </c>
    </row>
    <row r="23" spans="2:10" ht="13.5" thickBot="1">
      <c r="B23" s="4" t="s">
        <v>17</v>
      </c>
      <c r="C23" s="36">
        <f>C22*C21</f>
        <v>0.0003882488992875709</v>
      </c>
      <c r="D23" s="5" t="s">
        <v>5</v>
      </c>
      <c r="E23" s="5" t="s">
        <v>40</v>
      </c>
      <c r="F23" s="5"/>
      <c r="G23" s="5"/>
      <c r="H23" s="5"/>
      <c r="I23" s="5"/>
      <c r="J23" s="6"/>
    </row>
    <row r="24" spans="2:10" ht="13.5" thickBot="1">
      <c r="B24" s="4" t="s">
        <v>7</v>
      </c>
      <c r="C24" s="36">
        <f>C14-C15-C16</f>
        <v>0.625</v>
      </c>
      <c r="D24" s="5" t="s">
        <v>2</v>
      </c>
      <c r="E24" s="5" t="s">
        <v>42</v>
      </c>
      <c r="F24" s="5"/>
      <c r="G24" s="5"/>
      <c r="H24" s="5"/>
      <c r="I24" s="5"/>
      <c r="J24" s="6"/>
    </row>
    <row r="25" spans="2:10" ht="13.5" thickBot="1">
      <c r="B25" s="4" t="s">
        <v>4</v>
      </c>
      <c r="C25" s="36">
        <f>(POWER((C13/2),2)*PI())*C24</f>
        <v>0.004430136515413732</v>
      </c>
      <c r="D25" s="5" t="s">
        <v>5</v>
      </c>
      <c r="E25" s="5" t="s">
        <v>11</v>
      </c>
      <c r="F25" s="5"/>
      <c r="G25" s="5"/>
      <c r="H25" s="5"/>
      <c r="I25" s="5"/>
      <c r="J25" s="6"/>
    </row>
    <row r="26" spans="2:10" ht="13.5" thickBot="1">
      <c r="B26" s="7"/>
      <c r="C26" s="34"/>
      <c r="D26" s="8"/>
      <c r="E26" s="8"/>
      <c r="F26" s="8"/>
      <c r="G26" s="8"/>
      <c r="H26" s="8"/>
      <c r="I26" s="8"/>
      <c r="J26" s="9"/>
    </row>
    <row r="29" ht="12.75">
      <c r="C29" s="30" t="s">
        <v>18</v>
      </c>
    </row>
    <row r="30" ht="12.75">
      <c r="C30" s="30" t="s">
        <v>19</v>
      </c>
    </row>
    <row r="31" ht="12.75">
      <c r="C31" s="30" t="s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2004-09-08T23:40:41Z</dcterms:created>
  <dcterms:modified xsi:type="dcterms:W3CDTF">2007-05-15T15:05:14Z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-508284134</vt:i4>
  </property>
  <property fmtid="{D5CDD505-2E9C-101B-9397-08002B2CF9AE}" pid="3" name="_ReviewingToolsShownOnce">
    <vt:lpwstr/>
  </property>
</Properties>
</file>