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210" windowWidth="11100" windowHeight="6345" tabRatio="714" activeTab="0"/>
  </bookViews>
  <sheets>
    <sheet name="Esercizio" sheetId="1" r:id="rId1"/>
  </sheets>
  <definedNames>
    <definedName name="_xlnm.Print_Area" localSheetId="0">'Esercizio'!$A$7:$I$54</definedName>
    <definedName name="solver_adj" localSheetId="0" hidden="1">'Esercizio'!$F$53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'Esercizio'!$I$53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1000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<sst xmlns="http://schemas.openxmlformats.org/spreadsheetml/2006/main" count="20" uniqueCount="19">
  <si>
    <r>
      <t>l</t>
    </r>
    <r>
      <rPr>
        <sz val="10"/>
        <rFont val="Symbol"/>
        <family val="1"/>
      </rPr>
      <t xml:space="preserve"> </t>
    </r>
  </si>
  <si>
    <r>
      <t>h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[m]</t>
    </r>
  </si>
  <si>
    <t>D [m]</t>
  </si>
  <si>
    <r>
      <t>l</t>
    </r>
    <r>
      <rPr>
        <vertAlign val="subscript"/>
        <sz val="10"/>
        <rFont val="Arial"/>
        <family val="2"/>
      </rPr>
      <t>eq</t>
    </r>
    <r>
      <rPr>
        <sz val="10"/>
        <rFont val="Arial"/>
        <family val="2"/>
      </rPr>
      <t xml:space="preserve"> [m]</t>
    </r>
  </si>
  <si>
    <r>
      <t>h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[m]</t>
    </r>
  </si>
  <si>
    <r>
      <t>p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[Pa]</t>
    </r>
  </si>
  <si>
    <r>
      <t>p</t>
    </r>
    <r>
      <rPr>
        <vertAlign val="subscript"/>
        <sz val="10"/>
        <rFont val="Arial"/>
        <family val="2"/>
      </rPr>
      <t>amb</t>
    </r>
    <r>
      <rPr>
        <sz val="10"/>
        <rFont val="Arial"/>
        <family val="0"/>
      </rPr>
      <t xml:space="preserve"> [Pa]</t>
    </r>
  </si>
  <si>
    <t>Curva impianto</t>
  </si>
  <si>
    <r>
      <t>Q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/h]</t>
    </r>
  </si>
  <si>
    <r>
      <t>Q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/s]</t>
    </r>
  </si>
  <si>
    <t>Himp [m]</t>
  </si>
  <si>
    <r>
      <t>v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/(2g) [m</t>
    </r>
    <r>
      <rPr>
        <sz val="10"/>
        <rFont val="Arial"/>
        <family val="2"/>
      </rPr>
      <t>]</t>
    </r>
  </si>
  <si>
    <t>NPSHr  [m]</t>
  </si>
  <si>
    <t xml:space="preserve">NPSHd [m] </t>
  </si>
  <si>
    <t>R/g [m]</t>
  </si>
  <si>
    <r>
      <t>Dati (</t>
    </r>
    <r>
      <rPr>
        <b/>
        <sz val="10"/>
        <rFont val="Calibri"/>
        <family val="2"/>
      </rPr>
      <t>Φ</t>
    </r>
    <r>
      <rPr>
        <b/>
        <sz val="10"/>
        <rFont val="Arial"/>
        <family val="2"/>
      </rPr>
      <t xml:space="preserve"> = 208)</t>
    </r>
  </si>
  <si>
    <t>Punto di funzionamento</t>
  </si>
  <si>
    <r>
      <t>h</t>
    </r>
    <r>
      <rPr>
        <vertAlign val="subscript"/>
        <sz val="10"/>
        <rFont val="Arial"/>
        <family val="2"/>
      </rPr>
      <t>a_MAX</t>
    </r>
    <r>
      <rPr>
        <sz val="10"/>
        <rFont val="Arial"/>
        <family val="2"/>
      </rPr>
      <t xml:space="preserve"> [m]</t>
    </r>
  </si>
  <si>
    <r>
      <t>P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[kW]</t>
    </r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</si>
</sst>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"/>
    <numFmt numFmtId="180" formatCode="0.0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.0000000"/>
    <numFmt numFmtId="185" formatCode="0.000000"/>
    <numFmt numFmtId="186" formatCode="0.00000"/>
    <numFmt numFmtId="187" formatCode="0.00000000"/>
    <numFmt numFmtId="188" formatCode="0.000000000"/>
  </numFmts>
  <fonts count="5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i/>
      <sz val="10"/>
      <color indexed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mbria Math"/>
      <family val="1"/>
    </font>
    <font>
      <sz val="11"/>
      <color indexed="8"/>
      <name val="+mn-lt"/>
      <family val="0"/>
    </font>
    <font>
      <sz val="11"/>
      <color indexed="8"/>
      <name val="+mn-e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Arial"/>
      <family val="2"/>
    </font>
    <font>
      <b/>
      <sz val="10"/>
      <color rgb="FF00B050"/>
      <name val="Arial"/>
      <family val="2"/>
    </font>
    <font>
      <i/>
      <sz val="10"/>
      <color rgb="FF00B05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6" fontId="5" fillId="0" borderId="0" xfId="0" applyNumberFormat="1" applyFont="1" applyAlignment="1">
      <alignment/>
    </xf>
    <xf numFmtId="186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86" fontId="47" fillId="0" borderId="0" xfId="0" applyNumberFormat="1" applyFont="1" applyAlignment="1">
      <alignment/>
    </xf>
    <xf numFmtId="178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86" fontId="49" fillId="0" borderId="0" xfId="0" applyNumberFormat="1" applyFont="1" applyAlignment="1">
      <alignment/>
    </xf>
    <xf numFmtId="1" fontId="48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50" fillId="0" borderId="0" xfId="0" applyFont="1" applyAlignment="1">
      <alignment/>
    </xf>
    <xf numFmtId="184" fontId="50" fillId="0" borderId="0" xfId="0" applyNumberFormat="1" applyFont="1" applyAlignment="1">
      <alignment/>
    </xf>
    <xf numFmtId="185" fontId="0" fillId="0" borderId="0" xfId="0" applyNumberFormat="1" applyAlignment="1">
      <alignment/>
    </xf>
    <xf numFmtId="180" fontId="48" fillId="0" borderId="0" xfId="0" applyNumberFormat="1" applyFont="1" applyAlignment="1">
      <alignment/>
    </xf>
    <xf numFmtId="186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86" fontId="0" fillId="33" borderId="15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178" fontId="5" fillId="33" borderId="0" xfId="0" applyNumberFormat="1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57150</xdr:colOff>
      <xdr:row>12</xdr:row>
      <xdr:rowOff>152400</xdr:rowOff>
    </xdr:from>
    <xdr:ext cx="695325" cy="733425"/>
    <xdr:sp>
      <xdr:nvSpPr>
        <xdr:cNvPr id="1" name="CasellaDiTesto 1"/>
        <xdr:cNvSpPr txBox="1">
          <a:spLocks noChangeArrowheads="1"/>
        </xdr:cNvSpPr>
      </xdr:nvSpPr>
      <xdr:spPr>
        <a:xfrm>
          <a:off x="2486025" y="2238375"/>
          <a:ext cx="695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(Q/(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π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4))^2/((2 g) )</a:t>
          </a:r>
        </a:p>
      </xdr:txBody>
    </xdr:sp>
    <xdr:clientData/>
  </xdr:oneCellAnchor>
  <xdr:oneCellAnchor>
    <xdr:from>
      <xdr:col>3</xdr:col>
      <xdr:colOff>723900</xdr:colOff>
      <xdr:row>14</xdr:row>
      <xdr:rowOff>57150</xdr:rowOff>
    </xdr:from>
    <xdr:ext cx="762000" cy="438150"/>
    <xdr:sp>
      <xdr:nvSpPr>
        <xdr:cNvPr id="2" name="CasellaDiTesto 2"/>
        <xdr:cNvSpPr txBox="1">
          <a:spLocks noChangeArrowheads="1"/>
        </xdr:cNvSpPr>
      </xdr:nvSpPr>
      <xdr:spPr>
        <a:xfrm>
          <a:off x="3152775" y="2466975"/>
          <a:ext cx="762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λ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l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eq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4</xdr:col>
      <xdr:colOff>723900</xdr:colOff>
      <xdr:row>14</xdr:row>
      <xdr:rowOff>19050</xdr:rowOff>
    </xdr:from>
    <xdr:ext cx="771525" cy="466725"/>
    <xdr:sp>
      <xdr:nvSpPr>
        <xdr:cNvPr id="3" name="CasellaDiTesto 3"/>
        <xdr:cNvSpPr txBox="1">
          <a:spLocks noChangeArrowheads="1"/>
        </xdr:cNvSpPr>
      </xdr:nvSpPr>
      <xdr:spPr>
        <a:xfrm>
          <a:off x="3876675" y="2428875"/>
          <a:ext cx="771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g+R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g</a:t>
          </a:r>
        </a:p>
      </xdr:txBody>
    </xdr:sp>
    <xdr:clientData/>
  </xdr:oneCellAnchor>
  <xdr:oneCellAnchor>
    <xdr:from>
      <xdr:col>6</xdr:col>
      <xdr:colOff>333375</xdr:colOff>
      <xdr:row>13</xdr:row>
      <xdr:rowOff>0</xdr:rowOff>
    </xdr:from>
    <xdr:ext cx="1609725" cy="809625"/>
    <xdr:sp>
      <xdr:nvSpPr>
        <xdr:cNvPr id="4" name="CasellaDiTesto 4"/>
        <xdr:cNvSpPr txBox="1">
          <a:spLocks noChangeArrowheads="1"/>
        </xdr:cNvSpPr>
      </xdr:nvSpPr>
      <xdr:spPr>
        <a:xfrm>
          <a:off x="4981575" y="2247900"/>
          <a:ext cx="1609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amb-p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-h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λ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D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2 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8</xdr:col>
      <xdr:colOff>695325</xdr:colOff>
      <xdr:row>43</xdr:row>
      <xdr:rowOff>133350</xdr:rowOff>
    </xdr:from>
    <xdr:ext cx="1476375" cy="676275"/>
    <xdr:sp>
      <xdr:nvSpPr>
        <xdr:cNvPr id="5" name="CasellaDiTesto 5"/>
        <xdr:cNvSpPr txBox="1">
          <a:spLocks noChangeArrowheads="1"/>
        </xdr:cNvSpPr>
      </xdr:nvSpPr>
      <xdr:spPr>
        <a:xfrm>
          <a:off x="6591300" y="7258050"/>
          <a:ext cx="14763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p_amb-p_v)/(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 g)-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NPSH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_r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1+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λ/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D  v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^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/(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2 g</a:t>
          </a:r>
          <a:r>
            <a:rPr lang="en-US" cap="none" sz="1100" b="0" i="0" u="none" baseline="0">
              <a:solidFill>
                <a:srgbClr val="000000"/>
              </a:solidFill>
              <a:latin typeface="+mn-lt"/>
              <a:ea typeface="+mn-lt"/>
              <a:cs typeface="+mn-lt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)</a:t>
          </a:r>
        </a:p>
      </xdr:txBody>
    </xdr:sp>
    <xdr:clientData/>
  </xdr:oneCellAnchor>
  <xdr:oneCellAnchor>
    <xdr:from>
      <xdr:col>12</xdr:col>
      <xdr:colOff>247650</xdr:colOff>
      <xdr:row>44</xdr:row>
      <xdr:rowOff>57150</xdr:rowOff>
    </xdr:from>
    <xdr:ext cx="723900" cy="428625"/>
    <xdr:sp>
      <xdr:nvSpPr>
        <xdr:cNvPr id="6" name="CasellaDiTesto 6"/>
        <xdr:cNvSpPr txBox="1">
          <a:spLocks noChangeArrowheads="1"/>
        </xdr:cNvSpPr>
      </xdr:nvSpPr>
      <xdr:spPr>
        <a:xfrm>
          <a:off x="8229600" y="7343775"/>
          <a:ext cx="723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 Q g H)/(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1000 )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SheetLayoutView="100" workbookViewId="0" topLeftCell="A10">
      <selection activeCell="V36" sqref="V36"/>
    </sheetView>
  </sheetViews>
  <sheetFormatPr defaultColWidth="9.140625" defaultRowHeight="12.75"/>
  <cols>
    <col min="1" max="1" width="11.00390625" style="0" bestFit="1" customWidth="1"/>
    <col min="2" max="2" width="13.8515625" style="0" customWidth="1"/>
    <col min="3" max="3" width="11.57421875" style="0" bestFit="1" customWidth="1"/>
    <col min="4" max="5" width="10.8515625" style="0" customWidth="1"/>
    <col min="6" max="6" width="11.57421875" style="0" customWidth="1"/>
    <col min="7" max="7" width="6.57421875" style="0" customWidth="1"/>
    <col min="8" max="8" width="12.140625" style="0" customWidth="1"/>
    <col min="9" max="9" width="10.421875" style="0" bestFit="1" customWidth="1"/>
    <col min="10" max="10" width="4.57421875" style="0" customWidth="1"/>
    <col min="11" max="11" width="11.421875" style="0" customWidth="1"/>
    <col min="12" max="12" width="4.8515625" style="0" customWidth="1"/>
    <col min="13" max="13" width="3.7109375" style="0" customWidth="1"/>
    <col min="15" max="15" width="3.140625" style="0" customWidth="1"/>
    <col min="16" max="17" width="10.421875" style="0" bestFit="1" customWidth="1"/>
    <col min="19" max="19" width="10.421875" style="0" bestFit="1" customWidth="1"/>
  </cols>
  <sheetData>
    <row r="1" spans="2:12" ht="12.75">
      <c r="B1" s="10"/>
      <c r="K1" s="10"/>
      <c r="L1" s="10"/>
    </row>
    <row r="3" spans="2:12" ht="12.75">
      <c r="B3" s="1" t="s">
        <v>15</v>
      </c>
      <c r="K3" s="1"/>
      <c r="L3" s="1"/>
    </row>
    <row r="4" spans="2:14" ht="12.75">
      <c r="B4" s="3" t="s">
        <v>0</v>
      </c>
      <c r="C4" s="12">
        <v>0.03</v>
      </c>
      <c r="F4" s="7"/>
      <c r="H4" s="9"/>
      <c r="K4" s="3"/>
      <c r="L4" s="3"/>
      <c r="M4" s="9"/>
      <c r="N4" s="7"/>
    </row>
    <row r="5" spans="2:14" ht="15">
      <c r="B5" s="2" t="s">
        <v>1</v>
      </c>
      <c r="C5" s="12">
        <v>28</v>
      </c>
      <c r="F5" s="7"/>
      <c r="H5" s="9"/>
      <c r="K5" s="2"/>
      <c r="L5" s="2"/>
      <c r="M5" s="9"/>
      <c r="N5" s="7"/>
    </row>
    <row r="6" spans="2:14" ht="12.75">
      <c r="B6" s="2" t="s">
        <v>2</v>
      </c>
      <c r="C6" s="20">
        <v>0.089</v>
      </c>
      <c r="D6" s="21"/>
      <c r="F6" s="7"/>
      <c r="H6" s="9"/>
      <c r="K6" s="2"/>
      <c r="L6" s="2"/>
      <c r="M6" s="9"/>
      <c r="N6" s="7"/>
    </row>
    <row r="7" spans="2:14" ht="15">
      <c r="B7" s="2" t="s">
        <v>3</v>
      </c>
      <c r="C7" s="12">
        <v>60.80283284798145</v>
      </c>
      <c r="F7" s="7"/>
      <c r="H7" s="9"/>
      <c r="K7" s="3"/>
      <c r="L7" s="3"/>
      <c r="M7" s="7"/>
      <c r="N7" s="7"/>
    </row>
    <row r="8" spans="3:16" ht="12.75">
      <c r="C8" s="13"/>
      <c r="G8" s="5"/>
      <c r="P8" s="5"/>
    </row>
    <row r="9" spans="2:16" ht="15">
      <c r="B9" s="2" t="s">
        <v>4</v>
      </c>
      <c r="C9" s="12">
        <v>2.5</v>
      </c>
      <c r="G9" s="6"/>
      <c r="P9" s="6"/>
    </row>
    <row r="10" spans="2:17" ht="15">
      <c r="B10" s="2" t="s">
        <v>5</v>
      </c>
      <c r="C10" s="15">
        <v>1700</v>
      </c>
      <c r="G10" s="5"/>
      <c r="H10" s="14"/>
      <c r="K10" s="2"/>
      <c r="L10" s="2"/>
      <c r="M10" s="8"/>
      <c r="O10" s="2"/>
      <c r="P10" s="5"/>
      <c r="Q10" s="11"/>
    </row>
    <row r="11" spans="2:3" ht="15">
      <c r="B11" s="2" t="s">
        <v>6</v>
      </c>
      <c r="C11" s="15">
        <v>101300</v>
      </c>
    </row>
    <row r="12" spans="2:3" ht="12.75">
      <c r="B12" s="2"/>
      <c r="C12" s="15"/>
    </row>
    <row r="13" spans="2:10" ht="12.75">
      <c r="B13" s="2"/>
      <c r="C13" s="15"/>
      <c r="D13" s="27"/>
      <c r="E13" s="27"/>
      <c r="F13" s="27"/>
      <c r="G13" s="30"/>
      <c r="H13" s="31"/>
      <c r="I13" s="32"/>
      <c r="J13" s="34"/>
    </row>
    <row r="14" spans="2:16" ht="12.75">
      <c r="B14" s="1"/>
      <c r="D14" s="28"/>
      <c r="E14" s="28"/>
      <c r="F14" s="28"/>
      <c r="G14" s="33"/>
      <c r="H14" s="34"/>
      <c r="I14" s="35"/>
      <c r="J14" s="34"/>
      <c r="K14" s="1"/>
      <c r="L14" s="1"/>
      <c r="P14" s="6"/>
    </row>
    <row r="15" spans="4:10" ht="12.75">
      <c r="D15" s="28"/>
      <c r="E15" s="28"/>
      <c r="F15" s="28"/>
      <c r="G15" s="36"/>
      <c r="H15" s="34"/>
      <c r="I15" s="35"/>
      <c r="J15" s="34"/>
    </row>
    <row r="16" spans="3:13" ht="12.75">
      <c r="C16" s="7"/>
      <c r="D16" s="28"/>
      <c r="E16" s="28"/>
      <c r="F16" s="28"/>
      <c r="G16" s="36"/>
      <c r="H16" s="37"/>
      <c r="I16" s="35"/>
      <c r="J16" s="34"/>
      <c r="M16" s="7"/>
    </row>
    <row r="17" spans="2:12" ht="12.75">
      <c r="B17" s="1" t="s">
        <v>7</v>
      </c>
      <c r="D17" s="28"/>
      <c r="E17" s="28"/>
      <c r="F17" s="28"/>
      <c r="G17" s="36"/>
      <c r="H17" s="34"/>
      <c r="I17" s="35"/>
      <c r="J17" s="34"/>
      <c r="K17" s="3"/>
      <c r="L17" s="3"/>
    </row>
    <row r="18" spans="3:13" ht="12.75">
      <c r="C18" s="7"/>
      <c r="D18" s="28"/>
      <c r="E18" s="28"/>
      <c r="F18" s="28"/>
      <c r="G18" s="36"/>
      <c r="H18" s="37"/>
      <c r="I18" s="35"/>
      <c r="J18" s="34"/>
      <c r="M18" s="7"/>
    </row>
    <row r="19" spans="2:10" ht="14.25">
      <c r="B19" s="26" t="s">
        <v>8</v>
      </c>
      <c r="C19" s="26" t="s">
        <v>9</v>
      </c>
      <c r="D19" s="29" t="s">
        <v>11</v>
      </c>
      <c r="E19" s="29" t="s">
        <v>14</v>
      </c>
      <c r="F19" s="29" t="s">
        <v>10</v>
      </c>
      <c r="G19" s="38"/>
      <c r="H19" s="39" t="s">
        <v>13</v>
      </c>
      <c r="I19" s="35"/>
      <c r="J19" s="34"/>
    </row>
    <row r="20" spans="2:12" ht="12.75">
      <c r="B20" s="1"/>
      <c r="K20" s="1"/>
      <c r="L20" s="1"/>
    </row>
    <row r="21" spans="2:12" ht="12.75">
      <c r="B21" s="13">
        <v>0</v>
      </c>
      <c r="C21" s="16">
        <f>B21/3600</f>
        <v>0</v>
      </c>
      <c r="D21">
        <f>(C21^2)/(((PI()*$C$6^2)/4)^2)/2/9.80665</f>
        <v>0</v>
      </c>
      <c r="E21">
        <f>($C$4*$C$7/$C$6)*D21</f>
        <v>0</v>
      </c>
      <c r="F21" s="19">
        <f>$C$5+E21</f>
        <v>28</v>
      </c>
      <c r="H21" s="9">
        <f>($C$11-$C$10)/(1000*9.80665)-$C$9-($C$4*$C$9/$C$6)*D21</f>
        <v>7.656373481260166</v>
      </c>
      <c r="K21" s="1"/>
      <c r="L21" s="1"/>
    </row>
    <row r="22" spans="2:8" ht="12.75">
      <c r="B22" s="13">
        <v>10</v>
      </c>
      <c r="C22" s="16">
        <f>B22/3600</f>
        <v>0.002777777777777778</v>
      </c>
      <c r="D22">
        <f>((C22/((PI()*$C$6^2)/4))^2)/2/9.80665</f>
        <v>0.010164933409332966</v>
      </c>
      <c r="E22">
        <f>($C$4*$C$7/$C$6)*D22</f>
        <v>0.20833373494332624</v>
      </c>
      <c r="F22" s="19">
        <f>$C$5+E22</f>
        <v>28.208333734943327</v>
      </c>
      <c r="H22" s="9">
        <f>($C$11-$C$10)/(1000*9.80665)-$C$9-($C$4*$C$9/$C$6)*D22</f>
        <v>7.647807526139942</v>
      </c>
    </row>
    <row r="23" spans="2:13" ht="12.75">
      <c r="B23" s="13">
        <v>20</v>
      </c>
      <c r="C23" s="16">
        <f aca="true" t="shared" si="0" ref="C23:C46">B23/3600</f>
        <v>0.005555555555555556</v>
      </c>
      <c r="D23">
        <f aca="true" t="shared" si="1" ref="D23:D46">((C23/((PI()*$C$6^2)/4))^2)/2/9.80665</f>
        <v>0.040659733637331864</v>
      </c>
      <c r="E23">
        <f aca="true" t="shared" si="2" ref="E23:E51">($C$4*$C$7/$C$6)*D23</f>
        <v>0.833334939773305</v>
      </c>
      <c r="F23" s="19">
        <f aca="true" t="shared" si="3" ref="F23:F46">$C$5+E23</f>
        <v>28.833334939773305</v>
      </c>
      <c r="H23" s="9">
        <f aca="true" t="shared" si="4" ref="H23:H46">($C$11-$C$10)/(1000*9.80665)-$C$9-($C$4*$C$9/$C$6)*D23</f>
        <v>7.622109660779269</v>
      </c>
      <c r="M23" s="7"/>
    </row>
    <row r="24" spans="2:13" ht="12.75">
      <c r="B24" s="13">
        <v>30</v>
      </c>
      <c r="C24" s="16">
        <f t="shared" si="0"/>
        <v>0.008333333333333333</v>
      </c>
      <c r="D24">
        <f t="shared" si="1"/>
        <v>0.09148440068399667</v>
      </c>
      <c r="E24">
        <f t="shared" si="2"/>
        <v>1.8750036144899356</v>
      </c>
      <c r="F24" s="19">
        <f t="shared" si="3"/>
        <v>29.875003614489934</v>
      </c>
      <c r="H24" s="9">
        <f t="shared" si="4"/>
        <v>7.579279885178146</v>
      </c>
      <c r="M24" s="4"/>
    </row>
    <row r="25" spans="1:14" ht="12.75">
      <c r="A25" s="7"/>
      <c r="B25" s="13">
        <v>40</v>
      </c>
      <c r="C25" s="16">
        <f t="shared" si="0"/>
        <v>0.011111111111111112</v>
      </c>
      <c r="D25">
        <f t="shared" si="1"/>
        <v>0.16263893454932746</v>
      </c>
      <c r="E25">
        <f t="shared" si="2"/>
        <v>3.33333975909322</v>
      </c>
      <c r="F25" s="19">
        <f t="shared" si="3"/>
        <v>31.33333975909322</v>
      </c>
      <c r="H25" s="9">
        <f t="shared" si="4"/>
        <v>7.519318199336576</v>
      </c>
      <c r="I25" s="7"/>
      <c r="J25" s="7"/>
      <c r="M25" s="7"/>
      <c r="N25" s="7"/>
    </row>
    <row r="26" spans="2:8" ht="12.75">
      <c r="B26" s="13">
        <v>50</v>
      </c>
      <c r="C26" s="16">
        <f t="shared" si="0"/>
        <v>0.013888888888888888</v>
      </c>
      <c r="D26">
        <f t="shared" si="1"/>
        <v>0.25412333523332403</v>
      </c>
      <c r="E26">
        <f t="shared" si="2"/>
        <v>5.208343373583153</v>
      </c>
      <c r="F26" s="19">
        <f t="shared" si="3"/>
        <v>33.208343373583155</v>
      </c>
      <c r="H26" s="9">
        <f t="shared" si="4"/>
        <v>7.442224603254556</v>
      </c>
    </row>
    <row r="27" spans="2:8" ht="12.75">
      <c r="B27" s="13">
        <v>60</v>
      </c>
      <c r="C27" s="16">
        <f t="shared" si="0"/>
        <v>0.016666666666666666</v>
      </c>
      <c r="D27">
        <f t="shared" si="1"/>
        <v>0.3659376027359867</v>
      </c>
      <c r="E27">
        <f t="shared" si="2"/>
        <v>7.500014457959742</v>
      </c>
      <c r="F27" s="19">
        <f t="shared" si="3"/>
        <v>35.50001445795974</v>
      </c>
      <c r="H27" s="9">
        <f t="shared" si="4"/>
        <v>7.347999096932088</v>
      </c>
    </row>
    <row r="28" spans="2:8" ht="12.75">
      <c r="B28" s="13">
        <v>70</v>
      </c>
      <c r="C28" s="16">
        <f t="shared" si="0"/>
        <v>0.019444444444444445</v>
      </c>
      <c r="D28">
        <f t="shared" si="1"/>
        <v>0.49808173705731523</v>
      </c>
      <c r="E28">
        <f t="shared" si="2"/>
        <v>10.208353012222984</v>
      </c>
      <c r="F28" s="19">
        <f t="shared" si="3"/>
        <v>38.208353012222986</v>
      </c>
      <c r="H28" s="9">
        <f t="shared" si="4"/>
        <v>7.23664168036917</v>
      </c>
    </row>
    <row r="29" spans="2:8" ht="12.75">
      <c r="B29" s="13">
        <v>80</v>
      </c>
      <c r="C29" s="16">
        <f t="shared" si="0"/>
        <v>0.022222222222222223</v>
      </c>
      <c r="D29">
        <f t="shared" si="1"/>
        <v>0.6505557381973098</v>
      </c>
      <c r="E29">
        <f t="shared" si="2"/>
        <v>13.33335903637288</v>
      </c>
      <c r="F29" s="19">
        <f t="shared" si="3"/>
        <v>41.33335903637288</v>
      </c>
      <c r="H29" s="9">
        <f t="shared" si="4"/>
        <v>7.108152353565804</v>
      </c>
    </row>
    <row r="30" spans="2:8" ht="12.75">
      <c r="B30" s="13">
        <v>90</v>
      </c>
      <c r="C30" s="16">
        <f t="shared" si="0"/>
        <v>0.025</v>
      </c>
      <c r="D30">
        <f t="shared" si="1"/>
        <v>0.8233596061559705</v>
      </c>
      <c r="E30">
        <f t="shared" si="2"/>
        <v>16.87503253040943</v>
      </c>
      <c r="F30" s="19">
        <f t="shared" si="3"/>
        <v>44.87503253040943</v>
      </c>
      <c r="H30" s="9">
        <f t="shared" si="4"/>
        <v>6.962531116521989</v>
      </c>
    </row>
    <row r="31" spans="2:8" ht="12.75">
      <c r="B31" s="13">
        <v>100</v>
      </c>
      <c r="C31" s="16">
        <f t="shared" si="0"/>
        <v>0.027777777777777776</v>
      </c>
      <c r="D31">
        <f t="shared" si="1"/>
        <v>1.0164933409332961</v>
      </c>
      <c r="E31">
        <f t="shared" si="2"/>
        <v>20.833373494332612</v>
      </c>
      <c r="F31" s="19">
        <f t="shared" si="3"/>
        <v>48.83337349433261</v>
      </c>
      <c r="H31" s="9">
        <f t="shared" si="4"/>
        <v>6.799777969237725</v>
      </c>
    </row>
    <row r="32" spans="2:8" ht="12.75">
      <c r="B32" s="13">
        <v>110</v>
      </c>
      <c r="C32" s="16">
        <f t="shared" si="0"/>
        <v>0.030555555555555555</v>
      </c>
      <c r="D32">
        <f t="shared" si="1"/>
        <v>1.2299569425292887</v>
      </c>
      <c r="E32">
        <f t="shared" si="2"/>
        <v>25.20838192814247</v>
      </c>
      <c r="F32" s="19">
        <f t="shared" si="3"/>
        <v>53.20838192814247</v>
      </c>
      <c r="H32" s="9">
        <f t="shared" si="4"/>
        <v>6.619892911713013</v>
      </c>
    </row>
    <row r="33" spans="2:8" ht="12.75">
      <c r="B33" s="13">
        <v>120</v>
      </c>
      <c r="C33" s="16">
        <f t="shared" si="0"/>
        <v>0.03333333333333333</v>
      </c>
      <c r="D33">
        <f t="shared" si="1"/>
        <v>1.4637504109439468</v>
      </c>
      <c r="E33">
        <f t="shared" si="2"/>
        <v>30.00005783183897</v>
      </c>
      <c r="F33" s="19">
        <f t="shared" si="3"/>
        <v>58.00005783183897</v>
      </c>
      <c r="H33" s="9">
        <f t="shared" si="4"/>
        <v>6.422875943947852</v>
      </c>
    </row>
    <row r="34" spans="2:8" ht="12.75">
      <c r="B34" s="13">
        <v>130</v>
      </c>
      <c r="C34" s="16">
        <f t="shared" si="0"/>
        <v>0.03611111111111111</v>
      </c>
      <c r="D34">
        <f t="shared" si="1"/>
        <v>1.7178737461772706</v>
      </c>
      <c r="E34">
        <f t="shared" si="2"/>
        <v>35.20840120542212</v>
      </c>
      <c r="F34" s="19">
        <f t="shared" si="3"/>
        <v>63.20840120542212</v>
      </c>
      <c r="H34" s="9">
        <f t="shared" si="4"/>
        <v>6.2087270659422416</v>
      </c>
    </row>
    <row r="35" spans="2:8" ht="12.75">
      <c r="B35" s="13">
        <v>140</v>
      </c>
      <c r="C35" s="16">
        <f t="shared" si="0"/>
        <v>0.03888888888888889</v>
      </c>
      <c r="D35">
        <f t="shared" si="1"/>
        <v>1.992326948229261</v>
      </c>
      <c r="E35">
        <f t="shared" si="2"/>
        <v>40.83341204889194</v>
      </c>
      <c r="F35" s="19">
        <f t="shared" si="3"/>
        <v>68.83341204889194</v>
      </c>
      <c r="H35" s="9">
        <f t="shared" si="4"/>
        <v>5.977446277696182</v>
      </c>
    </row>
    <row r="36" spans="2:8" ht="12.75">
      <c r="B36" s="13">
        <v>150</v>
      </c>
      <c r="C36" s="16">
        <f t="shared" si="0"/>
        <v>0.041666666666666664</v>
      </c>
      <c r="D36">
        <f t="shared" si="1"/>
        <v>2.287110017099917</v>
      </c>
      <c r="E36">
        <f t="shared" si="2"/>
        <v>46.87509036224839</v>
      </c>
      <c r="F36" s="19">
        <f t="shared" si="3"/>
        <v>74.87509036224839</v>
      </c>
      <c r="H36" s="9">
        <f t="shared" si="4"/>
        <v>5.729033579209674</v>
      </c>
    </row>
    <row r="37" spans="2:8" ht="12.75">
      <c r="B37" s="13">
        <v>160</v>
      </c>
      <c r="C37" s="16">
        <f t="shared" si="0"/>
        <v>0.044444444444444446</v>
      </c>
      <c r="D37">
        <f t="shared" si="1"/>
        <v>2.6022229527892393</v>
      </c>
      <c r="E37">
        <f t="shared" si="2"/>
        <v>53.33343614549152</v>
      </c>
      <c r="F37" s="19">
        <f t="shared" si="3"/>
        <v>81.33343614549152</v>
      </c>
      <c r="H37" s="9">
        <f t="shared" si="4"/>
        <v>5.463488970482717</v>
      </c>
    </row>
    <row r="38" spans="2:8" ht="12.75">
      <c r="B38" s="13">
        <v>170</v>
      </c>
      <c r="C38" s="16">
        <f t="shared" si="0"/>
        <v>0.04722222222222222</v>
      </c>
      <c r="D38">
        <f t="shared" si="1"/>
        <v>2.9376657552972265</v>
      </c>
      <c r="E38">
        <f t="shared" si="2"/>
        <v>60.20844939862127</v>
      </c>
      <c r="F38" s="19">
        <f t="shared" si="3"/>
        <v>88.20844939862127</v>
      </c>
      <c r="H38" s="9">
        <f t="shared" si="4"/>
        <v>5.180812451515312</v>
      </c>
    </row>
    <row r="39" spans="2:8" ht="12.75">
      <c r="B39" s="13">
        <v>180</v>
      </c>
      <c r="C39" s="16">
        <f>B39/3600</f>
        <v>0.05</v>
      </c>
      <c r="D39">
        <f t="shared" si="1"/>
        <v>3.293438424623882</v>
      </c>
      <c r="E39">
        <f t="shared" si="2"/>
        <v>67.50013012163772</v>
      </c>
      <c r="F39" s="19">
        <f t="shared" si="3"/>
        <v>95.50013012163772</v>
      </c>
      <c r="H39" s="9">
        <f t="shared" si="4"/>
        <v>4.881004022307456</v>
      </c>
    </row>
    <row r="40" spans="2:8" ht="12.75">
      <c r="B40" s="13">
        <v>190</v>
      </c>
      <c r="C40" s="16">
        <f t="shared" si="0"/>
        <v>0.05277777777777778</v>
      </c>
      <c r="D40">
        <f t="shared" si="1"/>
        <v>3.6695409607691993</v>
      </c>
      <c r="E40">
        <f t="shared" si="2"/>
        <v>75.20847831454074</v>
      </c>
      <c r="F40" s="19">
        <f t="shared" si="3"/>
        <v>103.20847831454074</v>
      </c>
      <c r="H40" s="9">
        <f t="shared" si="4"/>
        <v>4.564063682859155</v>
      </c>
    </row>
    <row r="41" spans="2:8" ht="12.75">
      <c r="B41" s="13">
        <v>200</v>
      </c>
      <c r="C41" s="16">
        <f t="shared" si="0"/>
        <v>0.05555555555555555</v>
      </c>
      <c r="D41">
        <f t="shared" si="1"/>
        <v>4.0659733637331845</v>
      </c>
      <c r="E41">
        <f t="shared" si="2"/>
        <v>83.33349397733045</v>
      </c>
      <c r="F41" s="19">
        <f t="shared" si="3"/>
        <v>111.33349397733045</v>
      </c>
      <c r="H41" s="9">
        <f t="shared" si="4"/>
        <v>4.229991433170404</v>
      </c>
    </row>
    <row r="42" spans="2:8" ht="12.75">
      <c r="B42" s="13">
        <v>210</v>
      </c>
      <c r="C42" s="16">
        <f t="shared" si="0"/>
        <v>0.058333333333333334</v>
      </c>
      <c r="D42">
        <f t="shared" si="1"/>
        <v>4.482735633515838</v>
      </c>
      <c r="E42">
        <f t="shared" si="2"/>
        <v>91.87517711000687</v>
      </c>
      <c r="F42" s="19">
        <f t="shared" si="3"/>
        <v>119.87517711000687</v>
      </c>
      <c r="H42" s="9">
        <f t="shared" si="4"/>
        <v>3.8787872732412016</v>
      </c>
    </row>
    <row r="43" spans="2:8" ht="12.75">
      <c r="B43" s="13">
        <v>220</v>
      </c>
      <c r="C43" s="16">
        <f t="shared" si="0"/>
        <v>0.06111111111111111</v>
      </c>
      <c r="D43">
        <f t="shared" si="1"/>
        <v>4.919827770117155</v>
      </c>
      <c r="E43">
        <f t="shared" si="2"/>
        <v>100.83352771256988</v>
      </c>
      <c r="F43" s="19">
        <f t="shared" si="3"/>
        <v>128.8335277125699</v>
      </c>
      <c r="H43" s="9">
        <f t="shared" si="4"/>
        <v>3.5104512030715522</v>
      </c>
    </row>
    <row r="44" spans="2:15" ht="12.75">
      <c r="B44" s="13">
        <v>230</v>
      </c>
      <c r="C44" s="16">
        <f t="shared" si="0"/>
        <v>0.06388888888888888</v>
      </c>
      <c r="D44">
        <f t="shared" si="1"/>
        <v>5.377249773537137</v>
      </c>
      <c r="E44">
        <f t="shared" si="2"/>
        <v>110.20854578501954</v>
      </c>
      <c r="F44" s="19">
        <f t="shared" si="3"/>
        <v>138.20854578501954</v>
      </c>
      <c r="H44" s="9">
        <f t="shared" si="4"/>
        <v>3.124983222661455</v>
      </c>
      <c r="J44" s="30"/>
      <c r="K44" s="31"/>
      <c r="L44" s="32"/>
      <c r="M44" s="30"/>
      <c r="N44" s="31"/>
      <c r="O44" s="32"/>
    </row>
    <row r="45" spans="2:15" ht="12.75">
      <c r="B45" s="13">
        <v>240</v>
      </c>
      <c r="C45" s="16">
        <f t="shared" si="0"/>
        <v>0.06666666666666667</v>
      </c>
      <c r="D45">
        <f t="shared" si="1"/>
        <v>5.855001643775787</v>
      </c>
      <c r="E45">
        <f t="shared" si="2"/>
        <v>120.00023132735588</v>
      </c>
      <c r="F45" s="19">
        <f t="shared" si="3"/>
        <v>148.0002313273559</v>
      </c>
      <c r="H45" s="9">
        <f t="shared" si="4"/>
        <v>2.7223833320109074</v>
      </c>
      <c r="J45" s="36"/>
      <c r="K45" s="34"/>
      <c r="L45" s="35"/>
      <c r="M45" s="36"/>
      <c r="N45" s="34"/>
      <c r="O45" s="35"/>
    </row>
    <row r="46" spans="2:15" ht="12.75">
      <c r="B46" s="13">
        <v>250</v>
      </c>
      <c r="C46" s="16">
        <f t="shared" si="0"/>
        <v>0.06944444444444445</v>
      </c>
      <c r="D46">
        <f t="shared" si="1"/>
        <v>6.3530833808331035</v>
      </c>
      <c r="E46">
        <f t="shared" si="2"/>
        <v>130.2085843395789</v>
      </c>
      <c r="F46" s="19">
        <f t="shared" si="3"/>
        <v>158.2085843395789</v>
      </c>
      <c r="H46" s="9">
        <f t="shared" si="4"/>
        <v>2.30265153111991</v>
      </c>
      <c r="J46" s="36"/>
      <c r="K46" s="34"/>
      <c r="L46" s="35"/>
      <c r="M46" s="36"/>
      <c r="N46" s="34"/>
      <c r="O46" s="35"/>
    </row>
    <row r="47" spans="10:15" ht="12.75">
      <c r="J47" s="36"/>
      <c r="K47" s="34"/>
      <c r="L47" s="35"/>
      <c r="M47" s="36"/>
      <c r="N47" s="34"/>
      <c r="O47" s="35"/>
    </row>
    <row r="48" spans="10:15" ht="12.75">
      <c r="J48" s="36"/>
      <c r="K48" s="34"/>
      <c r="L48" s="35"/>
      <c r="M48" s="36"/>
      <c r="N48" s="34"/>
      <c r="O48" s="35"/>
    </row>
    <row r="49" spans="2:14" ht="15">
      <c r="B49" s="1" t="s">
        <v>16</v>
      </c>
      <c r="H49" s="26" t="s">
        <v>13</v>
      </c>
      <c r="I49" s="26" t="s">
        <v>12</v>
      </c>
      <c r="J49" s="26"/>
      <c r="K49" s="26" t="s">
        <v>17</v>
      </c>
      <c r="L49" s="26"/>
      <c r="M49" s="40"/>
      <c r="N49" s="26" t="s">
        <v>18</v>
      </c>
    </row>
    <row r="51" spans="2:14" ht="12.75">
      <c r="B51" s="17">
        <v>120</v>
      </c>
      <c r="C51" s="18">
        <f>B51/3600</f>
        <v>0.03333333333333333</v>
      </c>
      <c r="D51" s="17">
        <f>((C51/((PI()*$C$6^2)/4))^2)/2/9.80665</f>
        <v>1.4637504109439468</v>
      </c>
      <c r="E51" s="17">
        <f t="shared" si="2"/>
        <v>30.00005783183897</v>
      </c>
      <c r="F51" s="17">
        <f>$C$5+($C$4*$C$7/$C$6)*D51</f>
        <v>58.00005783183897</v>
      </c>
      <c r="H51">
        <f>($C$11-$C$10)/(1000*9.80665)-C9-($C$4*$C$9/$C$6)*D51</f>
        <v>6.422875943947852</v>
      </c>
      <c r="I51" s="17">
        <v>4.1</v>
      </c>
      <c r="J51" s="17"/>
      <c r="K51" s="6">
        <f>(($C$11-$C$10)/(1000*9.80665)-I51)/(1+($C$4/$C$6)*D51)</f>
        <v>4.055428871141062</v>
      </c>
      <c r="N51" s="9">
        <f>1000*C51*9.80665*F51/1000</f>
        <v>18.959542237886787</v>
      </c>
    </row>
    <row r="53" spans="2:10" ht="12.75">
      <c r="B53" s="2"/>
      <c r="C53" s="23"/>
      <c r="E53" s="2"/>
      <c r="F53" s="25"/>
      <c r="H53" s="2"/>
      <c r="I53" s="24"/>
      <c r="J53" s="24"/>
    </row>
    <row r="54" spans="2:10" ht="12.75">
      <c r="B54" s="2"/>
      <c r="C54" s="23"/>
      <c r="E54" s="2"/>
      <c r="F54" s="22"/>
      <c r="H54" s="2"/>
      <c r="I54" s="24"/>
      <c r="J54" s="24"/>
    </row>
  </sheetData>
  <sheetProtection/>
  <printOptions/>
  <pageMargins left="0.75" right="1.8" top="1" bottom="1" header="0.5" footer="0.5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Marzia &amp; Mirko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Bernarli Mirko</dc:creator>
  <cp:keywords/>
  <dc:description/>
  <cp:lastModifiedBy>Pier Ruggero Spina</cp:lastModifiedBy>
  <cp:lastPrinted>2017-02-01T08:12:20Z</cp:lastPrinted>
  <dcterms:created xsi:type="dcterms:W3CDTF">2003-01-04T14:53:57Z</dcterms:created>
  <dcterms:modified xsi:type="dcterms:W3CDTF">2021-10-21T13:52:47Z</dcterms:modified>
  <cp:category/>
  <cp:version/>
  <cp:contentType/>
  <cp:contentStatus/>
</cp:coreProperties>
</file>