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1115" windowHeight="7110" activeTab="2"/>
  </bookViews>
  <sheets>
    <sheet name="Esercizio" sheetId="1" r:id="rId1"/>
    <sheet name="eta-FF" sheetId="2" r:id="rId2"/>
    <sheet name="beta-FF" sheetId="3" r:id="rId3"/>
  </sheets>
  <definedNames>
    <definedName name="_xlnm.Print_Area" localSheetId="0">'Esercizio'!$Q$13:$Y$82</definedName>
    <definedName name="solver_adj" localSheetId="0" hidden="1">'Esercizio'!$R$93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'Esercizio'!$S$92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<sst xmlns="http://schemas.openxmlformats.org/spreadsheetml/2006/main" count="81" uniqueCount="41">
  <si>
    <t>CMV</t>
  </si>
  <si>
    <t>m/m0</t>
  </si>
  <si>
    <t>(b-1)/(b-1)0</t>
  </si>
  <si>
    <t>hp/hp0</t>
  </si>
  <si>
    <t>n/n0</t>
  </si>
  <si>
    <t>Valori di riferimento</t>
  </si>
  <si>
    <t>N</t>
  </si>
  <si>
    <t>rpm</t>
  </si>
  <si>
    <t>Mic</t>
  </si>
  <si>
    <t>kg/s</t>
  </si>
  <si>
    <t>Tic</t>
  </si>
  <si>
    <t>°C</t>
  </si>
  <si>
    <t>K</t>
  </si>
  <si>
    <t>pic</t>
  </si>
  <si>
    <t>Pa</t>
  </si>
  <si>
    <t>Valori per mappe</t>
  </si>
  <si>
    <t>FF</t>
  </si>
  <si>
    <t>Nrid</t>
  </si>
  <si>
    <t>Valori dalle mappe</t>
  </si>
  <si>
    <t>b</t>
  </si>
  <si>
    <t>h</t>
  </si>
  <si>
    <t>puc</t>
  </si>
  <si>
    <t>kJ/(kg K)</t>
  </si>
  <si>
    <r>
      <t>D</t>
    </r>
    <r>
      <rPr>
        <sz val="10"/>
        <rFont val="Arial"/>
        <family val="0"/>
      </rPr>
      <t>h</t>
    </r>
  </si>
  <si>
    <t>cp</t>
  </si>
  <si>
    <t>kJ/kg</t>
  </si>
  <si>
    <t>Tuc</t>
  </si>
  <si>
    <t>g</t>
  </si>
  <si>
    <t>(Tuc)s</t>
  </si>
  <si>
    <t>Pc</t>
  </si>
  <si>
    <t>kW</t>
  </si>
  <si>
    <t>Valori di funzionamento</t>
  </si>
  <si>
    <t>FFr</t>
  </si>
  <si>
    <t>(Nrid)r</t>
  </si>
  <si>
    <t>(Nrid)n</t>
  </si>
  <si>
    <t>(FF)n</t>
  </si>
  <si>
    <r>
      <t>(</t>
    </r>
    <r>
      <rPr>
        <sz val="10"/>
        <rFont val="Calibri"/>
        <family val="2"/>
      </rPr>
      <t>β</t>
    </r>
    <r>
      <rPr>
        <sz val="10"/>
        <rFont val="Arial"/>
        <family val="0"/>
      </rPr>
      <t>-1)/(</t>
    </r>
    <r>
      <rPr>
        <sz val="10"/>
        <rFont val="Calibri"/>
        <family val="2"/>
      </rPr>
      <t>β</t>
    </r>
    <r>
      <rPr>
        <sz val="10"/>
        <rFont val="Arial"/>
        <family val="0"/>
      </rPr>
      <t>-1)r</t>
    </r>
  </si>
  <si>
    <r>
      <rPr>
        <sz val="10"/>
        <rFont val="Calibri"/>
        <family val="2"/>
      </rPr>
      <t>η/η</t>
    </r>
    <r>
      <rPr>
        <sz val="10"/>
        <rFont val="Arial"/>
        <family val="0"/>
      </rPr>
      <t>r</t>
    </r>
  </si>
  <si>
    <t>DATI</t>
  </si>
  <si>
    <t>VALORI CALCOLATI</t>
  </si>
  <si>
    <t>Risultati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</si>
</sst>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E+00"/>
    <numFmt numFmtId="183" formatCode="[$-410]dddd\ d\ mmmm\ yyyy"/>
    <numFmt numFmtId="184" formatCode="hh\.mm\.ss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7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mbria Math"/>
      <family val="1"/>
    </font>
    <font>
      <sz val="18"/>
      <color indexed="8"/>
      <name val="Arial"/>
      <family val="2"/>
    </font>
    <font>
      <sz val="18"/>
      <color indexed="8"/>
      <name val="Cambria Math"/>
      <family val="1"/>
    </font>
    <font>
      <b/>
      <sz val="14"/>
      <color indexed="8"/>
      <name val="Symbol"/>
      <family val="1"/>
    </font>
    <font>
      <b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b/>
      <vertAlign val="superscript"/>
      <sz val="14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00B05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5" fillId="0" borderId="0" xfId="0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81" fontId="57" fillId="0" borderId="0" xfId="0" applyNumberFormat="1" applyFont="1" applyAlignment="1">
      <alignment/>
    </xf>
    <xf numFmtId="181" fontId="58" fillId="0" borderId="0" xfId="0" applyNumberFormat="1" applyFont="1" applyAlignment="1">
      <alignment/>
    </xf>
    <xf numFmtId="0" fontId="59" fillId="0" borderId="0" xfId="0" applyFont="1" applyAlignment="1">
      <alignment/>
    </xf>
    <xf numFmtId="181" fontId="59" fillId="0" borderId="0" xfId="0" applyNumberFormat="1" applyFont="1" applyAlignment="1">
      <alignment/>
    </xf>
    <xf numFmtId="0" fontId="10" fillId="0" borderId="0" xfId="0" applyFont="1" applyAlignment="1">
      <alignment/>
    </xf>
    <xf numFmtId="0" fontId="6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6"/>
          <c:h val="0.95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Esercizio!$C$1</c:f>
              <c:strCache>
                <c:ptCount val="1"/>
                <c:pt idx="0">
                  <c:v>0.775789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Esercizio!$C$3:$C$7</c:f>
              <c:numCache>
                <c:ptCount val="5"/>
                <c:pt idx="0">
                  <c:v>0.3094</c:v>
                </c:pt>
                <c:pt idx="1">
                  <c:v>0.3058</c:v>
                </c:pt>
                <c:pt idx="2">
                  <c:v>0.3022</c:v>
                </c:pt>
                <c:pt idx="3">
                  <c:v>0.2986</c:v>
                </c:pt>
                <c:pt idx="4">
                  <c:v>0.2914</c:v>
                </c:pt>
              </c:numCache>
            </c:numRef>
          </c:xVal>
          <c:yVal>
            <c:numRef>
              <c:f>Esercizio!$E$3:$E$7</c:f>
              <c:numCache>
                <c:ptCount val="5"/>
                <c:pt idx="0">
                  <c:v>0.7846</c:v>
                </c:pt>
                <c:pt idx="1">
                  <c:v>0.8192</c:v>
                </c:pt>
                <c:pt idx="2">
                  <c:v>0.8653</c:v>
                </c:pt>
                <c:pt idx="3">
                  <c:v>0.8769</c:v>
                </c:pt>
                <c:pt idx="4">
                  <c:v>0.8769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Esercizio!$G$1</c:f>
              <c:strCache>
                <c:ptCount val="1"/>
                <c:pt idx="0">
                  <c:v>0.831579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Esercizio!$G$3:$G$7</c:f>
              <c:numCache>
                <c:ptCount val="5"/>
                <c:pt idx="0">
                  <c:v>0.4174</c:v>
                </c:pt>
                <c:pt idx="1">
                  <c:v>0.4152</c:v>
                </c:pt>
                <c:pt idx="2">
                  <c:v>0.4138</c:v>
                </c:pt>
                <c:pt idx="3">
                  <c:v>0.403</c:v>
                </c:pt>
                <c:pt idx="4">
                  <c:v>0.385</c:v>
                </c:pt>
              </c:numCache>
            </c:numRef>
          </c:xVal>
          <c:yVal>
            <c:numRef>
              <c:f>Esercizio!$I$3:$I$7</c:f>
              <c:numCache>
                <c:ptCount val="5"/>
                <c:pt idx="0">
                  <c:v>0.8538</c:v>
                </c:pt>
                <c:pt idx="1">
                  <c:v>0.8769</c:v>
                </c:pt>
                <c:pt idx="2">
                  <c:v>0.8942</c:v>
                </c:pt>
                <c:pt idx="3">
                  <c:v>0.9</c:v>
                </c:pt>
                <c:pt idx="4">
                  <c:v>0.9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Esercizio!$K$1</c:f>
              <c:strCache>
                <c:ptCount val="1"/>
                <c:pt idx="0">
                  <c:v>0.886316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Esercizio!$K$3:$K$7</c:f>
              <c:numCache>
                <c:ptCount val="5"/>
                <c:pt idx="0">
                  <c:v>0.6008</c:v>
                </c:pt>
                <c:pt idx="1">
                  <c:v>0.598</c:v>
                </c:pt>
                <c:pt idx="2">
                  <c:v>0.5865</c:v>
                </c:pt>
                <c:pt idx="3">
                  <c:v>0.5685</c:v>
                </c:pt>
                <c:pt idx="4">
                  <c:v>0.5541</c:v>
                </c:pt>
              </c:numCache>
            </c:numRef>
          </c:xVal>
          <c:yVal>
            <c:numRef>
              <c:f>Esercizio!$M$3:$M$7</c:f>
              <c:numCache>
                <c:ptCount val="5"/>
                <c:pt idx="0">
                  <c:v>0.923</c:v>
                </c:pt>
                <c:pt idx="1">
                  <c:v>0.9461</c:v>
                </c:pt>
                <c:pt idx="2">
                  <c:v>0.9692</c:v>
                </c:pt>
                <c:pt idx="3">
                  <c:v>0.9576</c:v>
                </c:pt>
                <c:pt idx="4">
                  <c:v>0.9461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Esercizio!$O$1</c:f>
              <c:strCache>
                <c:ptCount val="1"/>
                <c:pt idx="0">
                  <c:v>0.943158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Esercizio!$O$3:$O$7</c:f>
              <c:numCache>
                <c:ptCount val="5"/>
                <c:pt idx="0">
                  <c:v>0.8131</c:v>
                </c:pt>
                <c:pt idx="1">
                  <c:v>0.8117</c:v>
                </c:pt>
                <c:pt idx="2">
                  <c:v>0.8059</c:v>
                </c:pt>
                <c:pt idx="3">
                  <c:v>0.7915</c:v>
                </c:pt>
                <c:pt idx="4">
                  <c:v>0.77</c:v>
                </c:pt>
              </c:numCache>
            </c:numRef>
          </c:xVal>
          <c:yVal>
            <c:numRef>
              <c:f>Esercizio!$R$3:$R$7</c:f>
              <c:numCache>
                <c:ptCount val="5"/>
                <c:pt idx="0">
                  <c:v>0.9692</c:v>
                </c:pt>
                <c:pt idx="1">
                  <c:v>0.998</c:v>
                </c:pt>
                <c:pt idx="2">
                  <c:v>1.0003</c:v>
                </c:pt>
                <c:pt idx="3">
                  <c:v>0.9957</c:v>
                </c:pt>
                <c:pt idx="4">
                  <c:v>0.9461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Esercizio!$T$1</c:f>
              <c:strCache>
                <c:ptCount val="1"/>
                <c:pt idx="0">
                  <c:v>0.997895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Esercizio!$T$3:$T$7</c:f>
              <c:numCache>
                <c:ptCount val="5"/>
                <c:pt idx="0">
                  <c:v>0.9966</c:v>
                </c:pt>
                <c:pt idx="1">
                  <c:v>0.9959</c:v>
                </c:pt>
                <c:pt idx="2">
                  <c:v>0.9952</c:v>
                </c:pt>
                <c:pt idx="3">
                  <c:v>0.9894</c:v>
                </c:pt>
                <c:pt idx="4">
                  <c:v>0.9714</c:v>
                </c:pt>
              </c:numCache>
            </c:numRef>
          </c:xVal>
          <c:yVal>
            <c:numRef>
              <c:f>Esercizio!$V$3:$V$7</c:f>
              <c:numCache>
                <c:ptCount val="5"/>
                <c:pt idx="0">
                  <c:v>0.975</c:v>
                </c:pt>
                <c:pt idx="1">
                  <c:v>0.9992</c:v>
                </c:pt>
                <c:pt idx="2">
                  <c:v>1.0003</c:v>
                </c:pt>
                <c:pt idx="3">
                  <c:v>0.9934</c:v>
                </c:pt>
                <c:pt idx="4">
                  <c:v>0.9807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Esercizio!$X$1</c:f>
              <c:strCache>
                <c:ptCount val="1"/>
                <c:pt idx="0">
                  <c:v>1.052632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Esercizio!$X$3:$X$7</c:f>
              <c:numCache>
                <c:ptCount val="5"/>
                <c:pt idx="0">
                  <c:v>1.0607</c:v>
                </c:pt>
                <c:pt idx="1">
                  <c:v>1.0599</c:v>
                </c:pt>
                <c:pt idx="2">
                  <c:v>1.0592</c:v>
                </c:pt>
                <c:pt idx="3">
                  <c:v>1.0578</c:v>
                </c:pt>
                <c:pt idx="4">
                  <c:v>1.0362</c:v>
                </c:pt>
              </c:numCache>
            </c:numRef>
          </c:xVal>
          <c:yVal>
            <c:numRef>
              <c:f>Esercizio!$Z$3:$Z$7</c:f>
              <c:numCache>
                <c:ptCount val="5"/>
                <c:pt idx="0">
                  <c:v>0.9576</c:v>
                </c:pt>
                <c:pt idx="1">
                  <c:v>0.9807</c:v>
                </c:pt>
                <c:pt idx="2">
                  <c:v>0.9865</c:v>
                </c:pt>
                <c:pt idx="3">
                  <c:v>0.9692</c:v>
                </c:pt>
                <c:pt idx="4">
                  <c:v>0.9461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Esercizio!$AB$1</c:f>
              <c:strCache>
                <c:ptCount val="1"/>
                <c:pt idx="0">
                  <c:v>1.108421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Esercizio!$AB$3:$AB$7</c:f>
              <c:numCache>
                <c:ptCount val="5"/>
                <c:pt idx="0">
                  <c:v>1.0794</c:v>
                </c:pt>
                <c:pt idx="1">
                  <c:v>1.0787</c:v>
                </c:pt>
                <c:pt idx="2">
                  <c:v>1.0779</c:v>
                </c:pt>
                <c:pt idx="3">
                  <c:v>1.0722</c:v>
                </c:pt>
                <c:pt idx="4">
                  <c:v>1.0578</c:v>
                </c:pt>
              </c:numCache>
            </c:numRef>
          </c:xVal>
          <c:yVal>
            <c:numRef>
              <c:f>Esercizio!$AD$3:$AD$7</c:f>
              <c:numCache>
                <c:ptCount val="5"/>
                <c:pt idx="0">
                  <c:v>0.9461</c:v>
                </c:pt>
                <c:pt idx="1">
                  <c:v>0.9576</c:v>
                </c:pt>
                <c:pt idx="2">
                  <c:v>0.9692</c:v>
                </c:pt>
                <c:pt idx="3">
                  <c:v>0.9461</c:v>
                </c:pt>
                <c:pt idx="4">
                  <c:v>0.923</c:v>
                </c:pt>
              </c:numCache>
            </c:numRef>
          </c:yVal>
          <c:smooth val="1"/>
        </c:ser>
        <c:axId val="5560970"/>
        <c:axId val="50048731"/>
      </c:scatterChart>
      <c:valAx>
        <c:axId val="5560970"/>
        <c:scaling>
          <c:orientation val="minMax"/>
          <c:min val="0.2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48731"/>
        <c:crosses val="autoZero"/>
        <c:crossBetween val="midCat"/>
        <c:dispUnits/>
        <c:majorUnit val="0.1"/>
        <c:minorUnit val="0.01"/>
      </c:valAx>
      <c:valAx>
        <c:axId val="50048731"/>
        <c:scaling>
          <c:orientation val="minMax"/>
          <c:max val="1.1"/>
          <c:min val="0.7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0970"/>
        <c:crosses val="autoZero"/>
        <c:crossBetween val="midCat"/>
        <c:dispUnits/>
        <c:majorUnit val="0.1"/>
        <c:minorUnit val="0.0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"/>
          <c:w val="0.96075"/>
          <c:h val="0.9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Esercizio!$C$1</c:f>
              <c:strCache>
                <c:ptCount val="1"/>
                <c:pt idx="0">
                  <c:v>0.775789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Esercizio!$C$3:$C$7</c:f>
              <c:numCache>
                <c:ptCount val="5"/>
                <c:pt idx="0">
                  <c:v>0.3094</c:v>
                </c:pt>
                <c:pt idx="1">
                  <c:v>0.3058</c:v>
                </c:pt>
                <c:pt idx="2">
                  <c:v>0.3022</c:v>
                </c:pt>
                <c:pt idx="3">
                  <c:v>0.2986</c:v>
                </c:pt>
                <c:pt idx="4">
                  <c:v>0.2914</c:v>
                </c:pt>
              </c:numCache>
            </c:numRef>
          </c:xVal>
          <c:yVal>
            <c:numRef>
              <c:f>Esercizio!$D$3:$D$7</c:f>
              <c:numCache>
                <c:ptCount val="5"/>
                <c:pt idx="0">
                  <c:v>0.0973</c:v>
                </c:pt>
                <c:pt idx="1">
                  <c:v>0.1557</c:v>
                </c:pt>
                <c:pt idx="2">
                  <c:v>0.1947</c:v>
                </c:pt>
                <c:pt idx="3">
                  <c:v>0.2271</c:v>
                </c:pt>
                <c:pt idx="4">
                  <c:v>0.2855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Esercizio!$G$1</c:f>
              <c:strCache>
                <c:ptCount val="1"/>
                <c:pt idx="0">
                  <c:v>0.831579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Esercizio!$G$3:$G$7</c:f>
              <c:numCache>
                <c:ptCount val="5"/>
                <c:pt idx="0">
                  <c:v>0.4174</c:v>
                </c:pt>
                <c:pt idx="1">
                  <c:v>0.4152</c:v>
                </c:pt>
                <c:pt idx="2">
                  <c:v>0.4138</c:v>
                </c:pt>
                <c:pt idx="3">
                  <c:v>0.403</c:v>
                </c:pt>
                <c:pt idx="4">
                  <c:v>0.385</c:v>
                </c:pt>
              </c:numCache>
            </c:numRef>
          </c:xVal>
          <c:yVal>
            <c:numRef>
              <c:f>Esercizio!$H$3:$H$7</c:f>
              <c:numCache>
                <c:ptCount val="5"/>
                <c:pt idx="0">
                  <c:v>0.2076</c:v>
                </c:pt>
                <c:pt idx="1">
                  <c:v>0.2595</c:v>
                </c:pt>
                <c:pt idx="2">
                  <c:v>0.2985</c:v>
                </c:pt>
                <c:pt idx="3">
                  <c:v>0.3633</c:v>
                </c:pt>
                <c:pt idx="4">
                  <c:v>0.4153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Esercizio!$K$1</c:f>
              <c:strCache>
                <c:ptCount val="1"/>
                <c:pt idx="0">
                  <c:v>0.886316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Esercizio!$K$3:$K$7</c:f>
              <c:numCache>
                <c:ptCount val="5"/>
                <c:pt idx="0">
                  <c:v>0.6008</c:v>
                </c:pt>
                <c:pt idx="1">
                  <c:v>0.598</c:v>
                </c:pt>
                <c:pt idx="2">
                  <c:v>0.5865</c:v>
                </c:pt>
                <c:pt idx="3">
                  <c:v>0.5685</c:v>
                </c:pt>
                <c:pt idx="4">
                  <c:v>0.5541</c:v>
                </c:pt>
              </c:numCache>
            </c:numRef>
          </c:xVal>
          <c:yVal>
            <c:numRef>
              <c:f>Esercizio!$L$3:$L$7</c:f>
              <c:numCache>
                <c:ptCount val="5"/>
                <c:pt idx="0">
                  <c:v>0.2985</c:v>
                </c:pt>
                <c:pt idx="1">
                  <c:v>0.3763</c:v>
                </c:pt>
                <c:pt idx="2">
                  <c:v>0.4607</c:v>
                </c:pt>
                <c:pt idx="3">
                  <c:v>0.545</c:v>
                </c:pt>
                <c:pt idx="4">
                  <c:v>0.6294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Esercizio!$O$1</c:f>
              <c:strCache>
                <c:ptCount val="1"/>
                <c:pt idx="0">
                  <c:v>0.943158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Esercizio!$O$3:$O$7</c:f>
              <c:numCache>
                <c:ptCount val="5"/>
                <c:pt idx="0">
                  <c:v>0.8131</c:v>
                </c:pt>
                <c:pt idx="1">
                  <c:v>0.8117</c:v>
                </c:pt>
                <c:pt idx="2">
                  <c:v>0.8059</c:v>
                </c:pt>
                <c:pt idx="3">
                  <c:v>0.7915</c:v>
                </c:pt>
                <c:pt idx="4">
                  <c:v>0.77</c:v>
                </c:pt>
              </c:numCache>
            </c:numRef>
          </c:xVal>
          <c:yVal>
            <c:numRef>
              <c:f>Esercizio!$Q$3:$Q$7</c:f>
              <c:numCache>
                <c:ptCount val="5"/>
                <c:pt idx="0">
                  <c:v>0.4866</c:v>
                </c:pt>
                <c:pt idx="1">
                  <c:v>0.6164</c:v>
                </c:pt>
                <c:pt idx="2">
                  <c:v>0.7202</c:v>
                </c:pt>
                <c:pt idx="3">
                  <c:v>0.8305</c:v>
                </c:pt>
                <c:pt idx="4">
                  <c:v>0.9084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Esercizio!$T$1</c:f>
              <c:strCache>
                <c:ptCount val="1"/>
                <c:pt idx="0">
                  <c:v>0.997895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Esercizio!$T$3:$T$7</c:f>
              <c:numCache>
                <c:ptCount val="5"/>
                <c:pt idx="0">
                  <c:v>0.9966</c:v>
                </c:pt>
                <c:pt idx="1">
                  <c:v>0.9959</c:v>
                </c:pt>
                <c:pt idx="2">
                  <c:v>0.9952</c:v>
                </c:pt>
                <c:pt idx="3">
                  <c:v>0.9894</c:v>
                </c:pt>
                <c:pt idx="4">
                  <c:v>0.9714</c:v>
                </c:pt>
              </c:numCache>
            </c:numRef>
          </c:xVal>
          <c:yVal>
            <c:numRef>
              <c:f>Esercizio!$U$3:$U$7</c:f>
              <c:numCache>
                <c:ptCount val="5"/>
                <c:pt idx="0">
                  <c:v>0.6683</c:v>
                </c:pt>
                <c:pt idx="1">
                  <c:v>0.8435</c:v>
                </c:pt>
                <c:pt idx="2">
                  <c:v>0.9927</c:v>
                </c:pt>
                <c:pt idx="3">
                  <c:v>1.1095</c:v>
                </c:pt>
                <c:pt idx="4">
                  <c:v>1.2003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Esercizio!$X$1</c:f>
              <c:strCache>
                <c:ptCount val="1"/>
                <c:pt idx="0">
                  <c:v>1.052632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Esercizio!$X$3:$X$7</c:f>
              <c:numCache>
                <c:ptCount val="5"/>
                <c:pt idx="0">
                  <c:v>1.0607</c:v>
                </c:pt>
                <c:pt idx="1">
                  <c:v>1.0599</c:v>
                </c:pt>
                <c:pt idx="2">
                  <c:v>1.0592</c:v>
                </c:pt>
                <c:pt idx="3">
                  <c:v>1.0578</c:v>
                </c:pt>
                <c:pt idx="4">
                  <c:v>1.0362</c:v>
                </c:pt>
              </c:numCache>
            </c:numRef>
          </c:xVal>
          <c:yVal>
            <c:numRef>
              <c:f>Esercizio!$Y$3:$Y$7</c:f>
              <c:numCache>
                <c:ptCount val="5"/>
                <c:pt idx="0">
                  <c:v>0.8305</c:v>
                </c:pt>
                <c:pt idx="1">
                  <c:v>0.9213</c:v>
                </c:pt>
                <c:pt idx="2">
                  <c:v>1.09</c:v>
                </c:pt>
                <c:pt idx="3">
                  <c:v>1.2003</c:v>
                </c:pt>
                <c:pt idx="4">
                  <c:v>1.2977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Esercizio!$AB$1</c:f>
              <c:strCache>
                <c:ptCount val="1"/>
                <c:pt idx="0">
                  <c:v>1.108421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Esercizio!$AB$3:$AB$7</c:f>
              <c:numCache>
                <c:ptCount val="5"/>
                <c:pt idx="0">
                  <c:v>1.0794</c:v>
                </c:pt>
                <c:pt idx="1">
                  <c:v>1.0787</c:v>
                </c:pt>
                <c:pt idx="2">
                  <c:v>1.0779</c:v>
                </c:pt>
                <c:pt idx="3">
                  <c:v>1.0722</c:v>
                </c:pt>
                <c:pt idx="4">
                  <c:v>1.0578</c:v>
                </c:pt>
              </c:numCache>
            </c:numRef>
          </c:xVal>
          <c:yVal>
            <c:numRef>
              <c:f>Esercizio!$AC$3:$AC$7</c:f>
              <c:numCache>
                <c:ptCount val="5"/>
                <c:pt idx="0">
                  <c:v>0.8824</c:v>
                </c:pt>
                <c:pt idx="1">
                  <c:v>1.0122</c:v>
                </c:pt>
                <c:pt idx="2">
                  <c:v>1.116</c:v>
                </c:pt>
                <c:pt idx="3">
                  <c:v>1.2263</c:v>
                </c:pt>
                <c:pt idx="4">
                  <c:v>1.3496</c:v>
                </c:pt>
              </c:numCache>
            </c:numRef>
          </c:yVal>
          <c:smooth val="1"/>
        </c:ser>
        <c:axId val="47785396"/>
        <c:axId val="27415381"/>
      </c:scatterChart>
      <c:valAx>
        <c:axId val="47785396"/>
        <c:scaling>
          <c:orientation val="minMax"/>
          <c:min val="0.2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15381"/>
        <c:crosses val="autoZero"/>
        <c:crossBetween val="midCat"/>
        <c:dispUnits/>
        <c:majorUnit val="0.1"/>
        <c:minorUnit val="0.01"/>
      </c:valAx>
      <c:valAx>
        <c:axId val="27415381"/>
        <c:scaling>
          <c:orientation val="minMax"/>
          <c:max val="1.4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5396"/>
        <c:crosses val="autoZero"/>
        <c:crossBetween val="midCat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466725</xdr:colOff>
      <xdr:row>22</xdr:row>
      <xdr:rowOff>142875</xdr:rowOff>
    </xdr:from>
    <xdr:ext cx="1209675" cy="514350"/>
    <xdr:sp>
      <xdr:nvSpPr>
        <xdr:cNvPr id="1" name="CasellaDiTesto 1"/>
        <xdr:cNvSpPr txBox="1">
          <a:spLocks noChangeArrowheads="1"/>
        </xdr:cNvSpPr>
      </xdr:nvSpPr>
      <xdr:spPr>
        <a:xfrm>
          <a:off x="11553825" y="3705225"/>
          <a:ext cx="1209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((Mic√Tic)/pic)_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</a:t>
          </a:r>
        </a:p>
      </xdr:txBody>
    </xdr:sp>
    <xdr:clientData/>
  </xdr:oneCellAnchor>
  <xdr:oneCellAnchor>
    <xdr:from>
      <xdr:col>18</xdr:col>
      <xdr:colOff>352425</xdr:colOff>
      <xdr:row>25</xdr:row>
      <xdr:rowOff>152400</xdr:rowOff>
    </xdr:from>
    <xdr:ext cx="1209675" cy="514350"/>
    <xdr:sp>
      <xdr:nvSpPr>
        <xdr:cNvPr id="2" name="CasellaDiTesto 2"/>
        <xdr:cNvSpPr txBox="1">
          <a:spLocks noChangeArrowheads="1"/>
        </xdr:cNvSpPr>
      </xdr:nvSpPr>
      <xdr:spPr>
        <a:xfrm>
          <a:off x="11439525" y="4200525"/>
          <a:ext cx="1209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(N/√Tic)_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</a:t>
          </a:r>
        </a:p>
      </xdr:txBody>
    </xdr:sp>
    <xdr:clientData/>
  </xdr:oneCellAnchor>
  <xdr:oneCellAnchor>
    <xdr:from>
      <xdr:col>18</xdr:col>
      <xdr:colOff>352425</xdr:colOff>
      <xdr:row>36</xdr:row>
      <xdr:rowOff>142875</xdr:rowOff>
    </xdr:from>
    <xdr:ext cx="1209675" cy="476250"/>
    <xdr:sp>
      <xdr:nvSpPr>
        <xdr:cNvPr id="3" name="CasellaDiTesto 3"/>
        <xdr:cNvSpPr txBox="1">
          <a:spLocks noChangeArrowheads="1"/>
        </xdr:cNvSpPr>
      </xdr:nvSpPr>
      <xdr:spPr>
        <a:xfrm>
          <a:off x="11439525" y="5972175"/>
          <a:ext cx="1209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(Mic√Tic)/pic</a:t>
          </a:r>
        </a:p>
      </xdr:txBody>
    </xdr:sp>
    <xdr:clientData/>
  </xdr:oneCellAnchor>
  <xdr:oneCellAnchor>
    <xdr:from>
      <xdr:col>18</xdr:col>
      <xdr:colOff>238125</xdr:colOff>
      <xdr:row>40</xdr:row>
      <xdr:rowOff>9525</xdr:rowOff>
    </xdr:from>
    <xdr:ext cx="1209675" cy="438150"/>
    <xdr:sp>
      <xdr:nvSpPr>
        <xdr:cNvPr id="4" name="CasellaDiTesto 4"/>
        <xdr:cNvSpPr txBox="1">
          <a:spLocks noChangeArrowheads="1"/>
        </xdr:cNvSpPr>
      </xdr:nvSpPr>
      <xdr:spPr>
        <a:xfrm>
          <a:off x="11325225" y="6486525"/>
          <a:ext cx="1209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N/√Tic</a:t>
          </a:r>
        </a:p>
      </xdr:txBody>
    </xdr:sp>
    <xdr:clientData/>
  </xdr:oneCellAnchor>
  <xdr:oneCellAnchor>
    <xdr:from>
      <xdr:col>18</xdr:col>
      <xdr:colOff>466725</xdr:colOff>
      <xdr:row>47</xdr:row>
      <xdr:rowOff>0</xdr:rowOff>
    </xdr:from>
    <xdr:ext cx="1209675" cy="857250"/>
    <xdr:sp>
      <xdr:nvSpPr>
        <xdr:cNvPr id="5" name="CasellaDiTesto 5"/>
        <xdr:cNvSpPr txBox="1">
          <a:spLocks noChangeArrowheads="1"/>
        </xdr:cNvSpPr>
      </xdr:nvSpPr>
      <xdr:spPr>
        <a:xfrm>
          <a:off x="11553825" y="7610475"/>
          <a:ext cx="1209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((Mic√Tic)/pic)/((Mic√Tic)/pic)_r </a:t>
          </a:r>
        </a:p>
      </xdr:txBody>
    </xdr:sp>
    <xdr:clientData/>
  </xdr:oneCellAnchor>
  <xdr:oneCellAnchor>
    <xdr:from>
      <xdr:col>18</xdr:col>
      <xdr:colOff>342900</xdr:colOff>
      <xdr:row>53</xdr:row>
      <xdr:rowOff>28575</xdr:rowOff>
    </xdr:from>
    <xdr:ext cx="1209675" cy="771525"/>
    <xdr:sp>
      <xdr:nvSpPr>
        <xdr:cNvPr id="6" name="CasellaDiTesto 6"/>
        <xdr:cNvSpPr txBox="1">
          <a:spLocks noChangeArrowheads="1"/>
        </xdr:cNvSpPr>
      </xdr:nvSpPr>
      <xdr:spPr>
        <a:xfrm>
          <a:off x="11430000" y="8610600"/>
          <a:ext cx="1209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(N/√Tic)/(N/√Tic)_r </a:t>
          </a:r>
        </a:p>
      </xdr:txBody>
    </xdr:sp>
    <xdr:clientData/>
  </xdr:oneCellAnchor>
  <xdr:oneCellAnchor>
    <xdr:from>
      <xdr:col>21</xdr:col>
      <xdr:colOff>476250</xdr:colOff>
      <xdr:row>60</xdr:row>
      <xdr:rowOff>28575</xdr:rowOff>
    </xdr:from>
    <xdr:ext cx="1771650" cy="438150"/>
    <xdr:sp>
      <xdr:nvSpPr>
        <xdr:cNvPr id="7" name="CasellaDiTesto 7"/>
        <xdr:cNvSpPr txBox="1">
          <a:spLocks noChangeArrowheads="1"/>
        </xdr:cNvSpPr>
      </xdr:nvSpPr>
      <xdr:spPr>
        <a:xfrm>
          <a:off x="13535025" y="9744075"/>
          <a:ext cx="1771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=1+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(β-1)_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  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(β-1)/(β-1)_r </a:t>
          </a:r>
        </a:p>
      </xdr:txBody>
    </xdr:sp>
    <xdr:clientData/>
  </xdr:oneCellAnchor>
  <xdr:oneCellAnchor>
    <xdr:from>
      <xdr:col>21</xdr:col>
      <xdr:colOff>0</xdr:colOff>
      <xdr:row>63</xdr:row>
      <xdr:rowOff>38100</xdr:rowOff>
    </xdr:from>
    <xdr:ext cx="1771650" cy="409575"/>
    <xdr:sp>
      <xdr:nvSpPr>
        <xdr:cNvPr id="8" name="CasellaDiTesto 8"/>
        <xdr:cNvSpPr txBox="1">
          <a:spLocks noChangeArrowheads="1"/>
        </xdr:cNvSpPr>
      </xdr:nvSpPr>
      <xdr:spPr>
        <a:xfrm>
          <a:off x="13058775" y="10239375"/>
          <a:ext cx="17716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η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_r  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η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η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_r </a:t>
          </a:r>
        </a:p>
      </xdr:txBody>
    </xdr:sp>
    <xdr:clientData/>
  </xdr:oneCellAnchor>
  <xdr:oneCellAnchor>
    <xdr:from>
      <xdr:col>20</xdr:col>
      <xdr:colOff>695325</xdr:colOff>
      <xdr:row>66</xdr:row>
      <xdr:rowOff>114300</xdr:rowOff>
    </xdr:from>
    <xdr:ext cx="1771650" cy="266700"/>
    <xdr:sp>
      <xdr:nvSpPr>
        <xdr:cNvPr id="9" name="CasellaDiTesto 9"/>
        <xdr:cNvSpPr txBox="1">
          <a:spLocks noChangeArrowheads="1"/>
        </xdr:cNvSpPr>
      </xdr:nvSpPr>
      <xdr:spPr>
        <a:xfrm>
          <a:off x="13030200" y="10801350"/>
          <a:ext cx="1771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=pic 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β</a:t>
          </a:r>
        </a:p>
      </xdr:txBody>
    </xdr:sp>
    <xdr:clientData/>
  </xdr:oneCellAnchor>
  <xdr:oneCellAnchor>
    <xdr:from>
      <xdr:col>20</xdr:col>
      <xdr:colOff>114300</xdr:colOff>
      <xdr:row>71</xdr:row>
      <xdr:rowOff>9525</xdr:rowOff>
    </xdr:from>
    <xdr:ext cx="2095500" cy="371475"/>
    <xdr:sp>
      <xdr:nvSpPr>
        <xdr:cNvPr id="10" name="CasellaDiTesto 10"/>
        <xdr:cNvSpPr txBox="1">
          <a:spLocks noChangeArrowheads="1"/>
        </xdr:cNvSpPr>
      </xdr:nvSpPr>
      <xdr:spPr>
        <a:xfrm>
          <a:off x="12449175" y="11506200"/>
          <a:ext cx="2095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Tic   β^((γ-1)/γ)       </a:t>
          </a:r>
        </a:p>
      </xdr:txBody>
    </xdr:sp>
    <xdr:clientData/>
  </xdr:oneCellAnchor>
  <xdr:oneCellAnchor>
    <xdr:from>
      <xdr:col>20</xdr:col>
      <xdr:colOff>390525</xdr:colOff>
      <xdr:row>75</xdr:row>
      <xdr:rowOff>0</xdr:rowOff>
    </xdr:from>
    <xdr:ext cx="2095500" cy="447675"/>
    <xdr:sp>
      <xdr:nvSpPr>
        <xdr:cNvPr id="11" name="CasellaDiTesto 11"/>
        <xdr:cNvSpPr txBox="1">
          <a:spLocks noChangeArrowheads="1"/>
        </xdr:cNvSpPr>
      </xdr:nvSpPr>
      <xdr:spPr>
        <a:xfrm>
          <a:off x="12725400" y="12144375"/>
          <a:ext cx="20955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Tic+  ((Tuc)_s-Tic)/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η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     </a:t>
          </a:r>
        </a:p>
      </xdr:txBody>
    </xdr:sp>
    <xdr:clientData/>
  </xdr:oneCellAnchor>
  <xdr:oneCellAnchor>
    <xdr:from>
      <xdr:col>18</xdr:col>
      <xdr:colOff>123825</xdr:colOff>
      <xdr:row>77</xdr:row>
      <xdr:rowOff>104775</xdr:rowOff>
    </xdr:from>
    <xdr:ext cx="2095500" cy="266700"/>
    <xdr:sp>
      <xdr:nvSpPr>
        <xdr:cNvPr id="12" name="CasellaDiTesto 12"/>
        <xdr:cNvSpPr txBox="1">
          <a:spLocks noChangeArrowheads="1"/>
        </xdr:cNvSpPr>
      </xdr:nvSpPr>
      <xdr:spPr>
        <a:xfrm>
          <a:off x="11210925" y="12573000"/>
          <a:ext cx="2095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=cp 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Tuc"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 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Tic"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 )</a:t>
          </a:r>
        </a:p>
      </xdr:txBody>
    </xdr:sp>
    <xdr:clientData/>
  </xdr:oneCellAnchor>
  <xdr:oneCellAnchor>
    <xdr:from>
      <xdr:col>18</xdr:col>
      <xdr:colOff>266700</xdr:colOff>
      <xdr:row>79</xdr:row>
      <xdr:rowOff>104775</xdr:rowOff>
    </xdr:from>
    <xdr:ext cx="2095500" cy="266700"/>
    <xdr:sp>
      <xdr:nvSpPr>
        <xdr:cNvPr id="13" name="CasellaDiTesto 13"/>
        <xdr:cNvSpPr txBox="1">
          <a:spLocks noChangeArrowheads="1"/>
        </xdr:cNvSpPr>
      </xdr:nvSpPr>
      <xdr:spPr>
        <a:xfrm>
          <a:off x="11353800" y="12896850"/>
          <a:ext cx="2095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=Mic  cp 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Tuc"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 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Tic"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 )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0.0935</cdr:y>
    </cdr:from>
    <cdr:to>
      <cdr:x>0.05825</cdr:x>
      <cdr:y>0.138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533400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h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h</a:t>
          </a:r>
          <a:r>
            <a:rPr lang="en-US" cap="none" sz="14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cdr:txBody>
    </cdr:sp>
  </cdr:relSizeAnchor>
  <cdr:relSizeAnchor xmlns:cdr="http://schemas.openxmlformats.org/drawingml/2006/chartDrawing">
    <cdr:from>
      <cdr:x>0.7645</cdr:x>
      <cdr:y>0.31875</cdr:y>
    </cdr:from>
    <cdr:to>
      <cdr:x>0.80875</cdr:x>
      <cdr:y>0.3545</cdr:y>
    </cdr:to>
    <cdr:sp>
      <cdr:nvSpPr>
        <cdr:cNvPr id="2" name="Text Box 3"/>
        <cdr:cNvSpPr txBox="1">
          <a:spLocks noChangeArrowheads="1"/>
        </cdr:cNvSpPr>
      </cdr:nvSpPr>
      <cdr:spPr>
        <a:xfrm>
          <a:off x="7105650" y="1819275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0.998</a:t>
          </a:r>
        </a:p>
      </cdr:txBody>
    </cdr:sp>
  </cdr:relSizeAnchor>
  <cdr:relSizeAnchor xmlns:cdr="http://schemas.openxmlformats.org/drawingml/2006/chartDrawing">
    <cdr:from>
      <cdr:x>0.83875</cdr:x>
      <cdr:y>0.21475</cdr:y>
    </cdr:from>
    <cdr:to>
      <cdr:x>0.885</cdr:x>
      <cdr:y>0.25225</cdr:y>
    </cdr:to>
    <cdr:sp>
      <cdr:nvSpPr>
        <cdr:cNvPr id="3" name="Text Box 4"/>
        <cdr:cNvSpPr txBox="1">
          <a:spLocks noChangeArrowheads="1"/>
        </cdr:cNvSpPr>
      </cdr:nvSpPr>
      <cdr:spPr>
        <a:xfrm>
          <a:off x="7800975" y="1219200"/>
          <a:ext cx="4286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1.053</a:t>
          </a:r>
        </a:p>
      </cdr:txBody>
    </cdr:sp>
  </cdr:relSizeAnchor>
  <cdr:relSizeAnchor xmlns:cdr="http://schemas.openxmlformats.org/drawingml/2006/chartDrawing">
    <cdr:from>
      <cdr:x>0.87775</cdr:x>
      <cdr:y>0.3755</cdr:y>
    </cdr:from>
    <cdr:to>
      <cdr:x>0.92325</cdr:x>
      <cdr:y>0.41125</cdr:y>
    </cdr:to>
    <cdr:sp>
      <cdr:nvSpPr>
        <cdr:cNvPr id="4" name="Text Box 5"/>
        <cdr:cNvSpPr txBox="1">
          <a:spLocks noChangeArrowheads="1"/>
        </cdr:cNvSpPr>
      </cdr:nvSpPr>
      <cdr:spPr>
        <a:xfrm>
          <a:off x="8162925" y="214312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1.108</a:t>
          </a:r>
        </a:p>
      </cdr:txBody>
    </cdr:sp>
  </cdr:relSizeAnchor>
  <cdr:relSizeAnchor xmlns:cdr="http://schemas.openxmlformats.org/drawingml/2006/chartDrawing">
    <cdr:from>
      <cdr:x>0.6155</cdr:x>
      <cdr:y>0.3615</cdr:y>
    </cdr:from>
    <cdr:to>
      <cdr:x>0.66175</cdr:x>
      <cdr:y>0.39825</cdr:y>
    </cdr:to>
    <cdr:sp>
      <cdr:nvSpPr>
        <cdr:cNvPr id="5" name="Text Box 6"/>
        <cdr:cNvSpPr txBox="1">
          <a:spLocks noChangeArrowheads="1"/>
        </cdr:cNvSpPr>
      </cdr:nvSpPr>
      <cdr:spPr>
        <a:xfrm>
          <a:off x="5724525" y="2057400"/>
          <a:ext cx="4286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0.943</a:t>
          </a:r>
        </a:p>
      </cdr:txBody>
    </cdr:sp>
  </cdr:relSizeAnchor>
  <cdr:relSizeAnchor xmlns:cdr="http://schemas.openxmlformats.org/drawingml/2006/chartDrawing">
    <cdr:from>
      <cdr:x>0.41975</cdr:x>
      <cdr:y>0.43575</cdr:y>
    </cdr:from>
    <cdr:to>
      <cdr:x>0.465</cdr:x>
      <cdr:y>0.4715</cdr:y>
    </cdr:to>
    <cdr:sp>
      <cdr:nvSpPr>
        <cdr:cNvPr id="6" name="Text Box 7"/>
        <cdr:cNvSpPr txBox="1">
          <a:spLocks noChangeArrowheads="1"/>
        </cdr:cNvSpPr>
      </cdr:nvSpPr>
      <cdr:spPr>
        <a:xfrm>
          <a:off x="3905250" y="248602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0.886</a:t>
          </a:r>
        </a:p>
      </cdr:txBody>
    </cdr:sp>
  </cdr:relSizeAnchor>
  <cdr:relSizeAnchor xmlns:cdr="http://schemas.openxmlformats.org/drawingml/2006/chartDrawing">
    <cdr:from>
      <cdr:x>0.25625</cdr:x>
      <cdr:y>0.57825</cdr:y>
    </cdr:from>
    <cdr:to>
      <cdr:x>0.3025</cdr:x>
      <cdr:y>0.61575</cdr:y>
    </cdr:to>
    <cdr:sp>
      <cdr:nvSpPr>
        <cdr:cNvPr id="7" name="Text Box 8"/>
        <cdr:cNvSpPr txBox="1">
          <a:spLocks noChangeArrowheads="1"/>
        </cdr:cNvSpPr>
      </cdr:nvSpPr>
      <cdr:spPr>
        <a:xfrm>
          <a:off x="2381250" y="3295650"/>
          <a:ext cx="4286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0.832</a:t>
          </a:r>
        </a:p>
      </cdr:txBody>
    </cdr:sp>
  </cdr:relSizeAnchor>
  <cdr:relSizeAnchor xmlns:cdr="http://schemas.openxmlformats.org/drawingml/2006/chartDrawing">
    <cdr:from>
      <cdr:x>0.1565</cdr:x>
      <cdr:y>0.74675</cdr:y>
    </cdr:from>
    <cdr:to>
      <cdr:x>0.201</cdr:x>
      <cdr:y>0.7825</cdr:y>
    </cdr:to>
    <cdr:sp>
      <cdr:nvSpPr>
        <cdr:cNvPr id="8" name="Text Box 9"/>
        <cdr:cNvSpPr txBox="1">
          <a:spLocks noChangeArrowheads="1"/>
        </cdr:cNvSpPr>
      </cdr:nvSpPr>
      <cdr:spPr>
        <a:xfrm>
          <a:off x="1447800" y="4267200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0.776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0.375</cdr:y>
    </cdr:from>
    <cdr:to>
      <cdr:x>0.02875</cdr:x>
      <cdr:y>0.531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143125"/>
          <a:ext cx="2667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 vert="vert27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-1)/(</a:t>
          </a:r>
          <a:r>
            <a:rPr lang="en-US" cap="none" sz="1400" b="1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-1)</a:t>
          </a:r>
          <a:r>
            <a:rPr lang="en-US" cap="none" sz="14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cdr:txBody>
    </cdr:sp>
  </cdr:relSizeAnchor>
  <cdr:relSizeAnchor xmlns:cdr="http://schemas.openxmlformats.org/drawingml/2006/chartDrawing">
    <cdr:from>
      <cdr:x>0.448</cdr:x>
      <cdr:y>0.94025</cdr:y>
    </cdr:from>
    <cdr:to>
      <cdr:x>0.626</cdr:x>
      <cdr:y>0.98275</cdr:y>
    </cdr:to>
    <cdr:sp>
      <cdr:nvSpPr>
        <cdr:cNvPr id="2" name="Text Box 2"/>
        <cdr:cNvSpPr txBox="1">
          <a:spLocks noChangeArrowheads="1"/>
        </cdr:cNvSpPr>
      </cdr:nvSpPr>
      <cdr:spPr>
        <a:xfrm>
          <a:off x="4171950" y="5372100"/>
          <a:ext cx="1657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 T</a:t>
          </a:r>
          <a:r>
            <a:rPr lang="en-US" cap="none" sz="14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0.5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/p)/(M T</a:t>
          </a:r>
          <a:r>
            <a:rPr lang="en-US" cap="none" sz="14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0.5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/p)</a:t>
          </a:r>
          <a:r>
            <a:rPr lang="en-US" cap="none" sz="14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cdr:txBody>
    </cdr:sp>
  </cdr:relSizeAnchor>
  <cdr:relSizeAnchor xmlns:cdr="http://schemas.openxmlformats.org/drawingml/2006/chartDrawing">
    <cdr:from>
      <cdr:x>0.71775</cdr:x>
      <cdr:y>0.50575</cdr:y>
    </cdr:from>
    <cdr:to>
      <cdr:x>0.8965</cdr:x>
      <cdr:y>0.54125</cdr:y>
    </cdr:to>
    <cdr:sp>
      <cdr:nvSpPr>
        <cdr:cNvPr id="3" name="Text Box 3"/>
        <cdr:cNvSpPr txBox="1">
          <a:spLocks noChangeArrowheads="1"/>
        </cdr:cNvSpPr>
      </cdr:nvSpPr>
      <cdr:spPr>
        <a:xfrm>
          <a:off x="6677025" y="2886075"/>
          <a:ext cx="16668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(N/T</a:t>
          </a: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0.5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)/(N/T</a:t>
          </a: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0.5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0.998</a:t>
          </a:r>
        </a:p>
      </cdr:txBody>
    </cdr:sp>
  </cdr:relSizeAnchor>
  <cdr:relSizeAnchor xmlns:cdr="http://schemas.openxmlformats.org/drawingml/2006/chartDrawing">
    <cdr:from>
      <cdr:x>0.8385</cdr:x>
      <cdr:y>0.401</cdr:y>
    </cdr:from>
    <cdr:to>
      <cdr:x>0.88375</cdr:x>
      <cdr:y>0.4365</cdr:y>
    </cdr:to>
    <cdr:sp>
      <cdr:nvSpPr>
        <cdr:cNvPr id="4" name="Text Box 4"/>
        <cdr:cNvSpPr txBox="1">
          <a:spLocks noChangeArrowheads="1"/>
        </cdr:cNvSpPr>
      </cdr:nvSpPr>
      <cdr:spPr>
        <a:xfrm>
          <a:off x="7810500" y="2286000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1.053</a:t>
          </a:r>
        </a:p>
      </cdr:txBody>
    </cdr:sp>
  </cdr:relSizeAnchor>
  <cdr:relSizeAnchor xmlns:cdr="http://schemas.openxmlformats.org/drawingml/2006/chartDrawing">
    <cdr:from>
      <cdr:x>0.891</cdr:x>
      <cdr:y>0.3185</cdr:y>
    </cdr:from>
    <cdr:to>
      <cdr:x>0.9355</cdr:x>
      <cdr:y>0.35425</cdr:y>
    </cdr:to>
    <cdr:sp>
      <cdr:nvSpPr>
        <cdr:cNvPr id="5" name="Text Box 5"/>
        <cdr:cNvSpPr txBox="1">
          <a:spLocks noChangeArrowheads="1"/>
        </cdr:cNvSpPr>
      </cdr:nvSpPr>
      <cdr:spPr>
        <a:xfrm>
          <a:off x="8296275" y="181927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1.108</a:t>
          </a:r>
        </a:p>
      </cdr:txBody>
    </cdr:sp>
  </cdr:relSizeAnchor>
  <cdr:relSizeAnchor xmlns:cdr="http://schemas.openxmlformats.org/drawingml/2006/chartDrawing">
    <cdr:from>
      <cdr:x>0.616</cdr:x>
      <cdr:y>0.601</cdr:y>
    </cdr:from>
    <cdr:to>
      <cdr:x>0.6605</cdr:x>
      <cdr:y>0.6365</cdr:y>
    </cdr:to>
    <cdr:sp>
      <cdr:nvSpPr>
        <cdr:cNvPr id="6" name="Text Box 6"/>
        <cdr:cNvSpPr txBox="1">
          <a:spLocks noChangeArrowheads="1"/>
        </cdr:cNvSpPr>
      </cdr:nvSpPr>
      <cdr:spPr>
        <a:xfrm>
          <a:off x="5734050" y="3429000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0.943</a:t>
          </a:r>
        </a:p>
      </cdr:txBody>
    </cdr:sp>
  </cdr:relSizeAnchor>
  <cdr:relSizeAnchor xmlns:cdr="http://schemas.openxmlformats.org/drawingml/2006/chartDrawing">
    <cdr:from>
      <cdr:x>0.419</cdr:x>
      <cdr:y>0.71725</cdr:y>
    </cdr:from>
    <cdr:to>
      <cdr:x>0.4635</cdr:x>
      <cdr:y>0.75275</cdr:y>
    </cdr:to>
    <cdr:sp>
      <cdr:nvSpPr>
        <cdr:cNvPr id="7" name="Text Box 7"/>
        <cdr:cNvSpPr txBox="1">
          <a:spLocks noChangeArrowheads="1"/>
        </cdr:cNvSpPr>
      </cdr:nvSpPr>
      <cdr:spPr>
        <a:xfrm>
          <a:off x="3895725" y="4095750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0.886</a:t>
          </a:r>
        </a:p>
      </cdr:txBody>
    </cdr:sp>
  </cdr:relSizeAnchor>
  <cdr:relSizeAnchor xmlns:cdr="http://schemas.openxmlformats.org/drawingml/2006/chartDrawing">
    <cdr:from>
      <cdr:x>0.2565</cdr:x>
      <cdr:y>0.777</cdr:y>
    </cdr:from>
    <cdr:to>
      <cdr:x>0.301</cdr:x>
      <cdr:y>0.8125</cdr:y>
    </cdr:to>
    <cdr:sp>
      <cdr:nvSpPr>
        <cdr:cNvPr id="8" name="Text Box 8"/>
        <cdr:cNvSpPr txBox="1">
          <a:spLocks noChangeArrowheads="1"/>
        </cdr:cNvSpPr>
      </cdr:nvSpPr>
      <cdr:spPr>
        <a:xfrm>
          <a:off x="2381250" y="4438650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0.832</a:t>
          </a:r>
        </a:p>
      </cdr:txBody>
    </cdr:sp>
  </cdr:relSizeAnchor>
  <cdr:relSizeAnchor xmlns:cdr="http://schemas.openxmlformats.org/drawingml/2006/chartDrawing">
    <cdr:from>
      <cdr:x>0.15675</cdr:x>
      <cdr:y>0.83675</cdr:y>
    </cdr:from>
    <cdr:to>
      <cdr:x>0.20125</cdr:x>
      <cdr:y>0.87225</cdr:y>
    </cdr:to>
    <cdr:sp>
      <cdr:nvSpPr>
        <cdr:cNvPr id="9" name="Text Box 9"/>
        <cdr:cNvSpPr txBox="1">
          <a:spLocks noChangeArrowheads="1"/>
        </cdr:cNvSpPr>
      </cdr:nvSpPr>
      <cdr:spPr>
        <a:xfrm>
          <a:off x="1457325" y="4781550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0.776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zoomScalePageLayoutView="0" workbookViewId="0" topLeftCell="P48">
      <selection activeCell="X88" sqref="X88"/>
    </sheetView>
  </sheetViews>
  <sheetFormatPr defaultColWidth="9.140625" defaultRowHeight="12.75"/>
  <cols>
    <col min="17" max="17" width="10.421875" style="0" customWidth="1"/>
    <col min="18" max="19" width="9.57421875" style="0" bestFit="1" customWidth="1"/>
    <col min="21" max="21" width="10.8515625" style="0" customWidth="1"/>
    <col min="24" max="24" width="9.57421875" style="0" bestFit="1" customWidth="1"/>
    <col min="28" max="28" width="10.140625" style="0" customWidth="1"/>
    <col min="29" max="29" width="10.00390625" style="0" customWidth="1"/>
  </cols>
  <sheetData>
    <row r="1" spans="1:28" ht="12.75">
      <c r="A1" t="s">
        <v>4</v>
      </c>
      <c r="C1">
        <v>0.775789</v>
      </c>
      <c r="G1">
        <v>0.831579</v>
      </c>
      <c r="K1">
        <v>0.886316</v>
      </c>
      <c r="O1">
        <v>0.943158</v>
      </c>
      <c r="T1">
        <v>0.997895</v>
      </c>
      <c r="X1">
        <v>1.052632</v>
      </c>
      <c r="AB1">
        <v>1.108421</v>
      </c>
    </row>
    <row r="2" spans="2:30" ht="12.75">
      <c r="B2" t="s">
        <v>0</v>
      </c>
      <c r="C2" t="s">
        <v>1</v>
      </c>
      <c r="D2" t="s">
        <v>2</v>
      </c>
      <c r="E2" t="s">
        <v>3</v>
      </c>
      <c r="F2" t="s">
        <v>0</v>
      </c>
      <c r="G2" t="s">
        <v>1</v>
      </c>
      <c r="H2" t="s">
        <v>2</v>
      </c>
      <c r="I2" t="s">
        <v>3</v>
      </c>
      <c r="J2" t="s">
        <v>0</v>
      </c>
      <c r="K2" t="s">
        <v>1</v>
      </c>
      <c r="L2" t="s">
        <v>2</v>
      </c>
      <c r="M2" t="s">
        <v>3</v>
      </c>
      <c r="N2" t="s">
        <v>0</v>
      </c>
      <c r="O2" t="s">
        <v>1</v>
      </c>
      <c r="Q2" t="s">
        <v>2</v>
      </c>
      <c r="R2" t="s">
        <v>3</v>
      </c>
      <c r="S2" t="s">
        <v>0</v>
      </c>
      <c r="T2" t="s">
        <v>1</v>
      </c>
      <c r="U2" t="s">
        <v>2</v>
      </c>
      <c r="V2" t="s">
        <v>3</v>
      </c>
      <c r="W2" t="s">
        <v>0</v>
      </c>
      <c r="X2" t="s">
        <v>1</v>
      </c>
      <c r="Y2" t="s">
        <v>2</v>
      </c>
      <c r="Z2" t="s">
        <v>3</v>
      </c>
      <c r="AA2" t="s">
        <v>0</v>
      </c>
      <c r="AB2" t="s">
        <v>1</v>
      </c>
      <c r="AC2" t="s">
        <v>2</v>
      </c>
      <c r="AD2" t="s">
        <v>3</v>
      </c>
    </row>
    <row r="3" spans="2:30" ht="12.75">
      <c r="B3">
        <v>0.5</v>
      </c>
      <c r="C3">
        <v>0.3094</v>
      </c>
      <c r="D3">
        <v>0.0973</v>
      </c>
      <c r="E3">
        <v>0.7846</v>
      </c>
      <c r="F3">
        <v>0.5</v>
      </c>
      <c r="G3">
        <v>0.4174</v>
      </c>
      <c r="H3">
        <v>0.2076</v>
      </c>
      <c r="I3">
        <v>0.8538</v>
      </c>
      <c r="J3">
        <v>0.5</v>
      </c>
      <c r="K3">
        <v>0.6008</v>
      </c>
      <c r="L3">
        <v>0.2985</v>
      </c>
      <c r="M3">
        <v>0.923</v>
      </c>
      <c r="N3">
        <v>0.5</v>
      </c>
      <c r="O3">
        <v>0.8131</v>
      </c>
      <c r="Q3">
        <v>0.4866</v>
      </c>
      <c r="R3">
        <v>0.9692</v>
      </c>
      <c r="S3">
        <v>0.5</v>
      </c>
      <c r="T3">
        <v>0.9966</v>
      </c>
      <c r="U3">
        <v>0.6683</v>
      </c>
      <c r="V3">
        <v>0.975</v>
      </c>
      <c r="W3">
        <v>0.5</v>
      </c>
      <c r="X3">
        <v>1.0607</v>
      </c>
      <c r="Y3">
        <v>0.8305</v>
      </c>
      <c r="Z3">
        <v>0.9576</v>
      </c>
      <c r="AA3">
        <v>0.5</v>
      </c>
      <c r="AB3">
        <v>1.0794</v>
      </c>
      <c r="AC3">
        <v>0.8824</v>
      </c>
      <c r="AD3">
        <v>0.9461</v>
      </c>
    </row>
    <row r="4" spans="2:30" ht="12.75">
      <c r="B4">
        <v>0.67</v>
      </c>
      <c r="C4">
        <v>0.3058</v>
      </c>
      <c r="D4">
        <v>0.1557</v>
      </c>
      <c r="E4">
        <v>0.8192</v>
      </c>
      <c r="F4">
        <v>0.67</v>
      </c>
      <c r="G4">
        <v>0.4152</v>
      </c>
      <c r="H4">
        <v>0.2595</v>
      </c>
      <c r="I4">
        <v>0.8769</v>
      </c>
      <c r="J4">
        <v>0.67</v>
      </c>
      <c r="K4">
        <v>0.598</v>
      </c>
      <c r="L4">
        <v>0.3763</v>
      </c>
      <c r="M4">
        <v>0.9461</v>
      </c>
      <c r="N4">
        <v>0.67</v>
      </c>
      <c r="O4">
        <v>0.8117</v>
      </c>
      <c r="Q4">
        <v>0.6164</v>
      </c>
      <c r="R4">
        <v>0.998</v>
      </c>
      <c r="S4">
        <v>0.67</v>
      </c>
      <c r="T4">
        <v>0.9959</v>
      </c>
      <c r="U4">
        <v>0.8435</v>
      </c>
      <c r="V4">
        <v>0.9992</v>
      </c>
      <c r="W4">
        <v>0.67</v>
      </c>
      <c r="X4">
        <v>1.0599</v>
      </c>
      <c r="Y4">
        <v>0.9213</v>
      </c>
      <c r="Z4">
        <v>0.9807</v>
      </c>
      <c r="AA4">
        <v>0.67</v>
      </c>
      <c r="AB4">
        <v>1.0787</v>
      </c>
      <c r="AC4">
        <v>1.0122</v>
      </c>
      <c r="AD4">
        <v>0.9576</v>
      </c>
    </row>
    <row r="5" spans="2:30" ht="12.75">
      <c r="B5">
        <v>0.75</v>
      </c>
      <c r="C5">
        <v>0.3022</v>
      </c>
      <c r="D5">
        <v>0.1947</v>
      </c>
      <c r="E5">
        <v>0.8653</v>
      </c>
      <c r="F5">
        <v>0.75</v>
      </c>
      <c r="G5">
        <v>0.4138</v>
      </c>
      <c r="H5">
        <v>0.2985</v>
      </c>
      <c r="I5">
        <v>0.8942</v>
      </c>
      <c r="J5">
        <v>0.75</v>
      </c>
      <c r="K5">
        <v>0.5865</v>
      </c>
      <c r="L5">
        <v>0.4607</v>
      </c>
      <c r="M5">
        <v>0.9692</v>
      </c>
      <c r="N5">
        <v>0.75</v>
      </c>
      <c r="O5">
        <v>0.8059</v>
      </c>
      <c r="Q5">
        <v>0.7202</v>
      </c>
      <c r="R5">
        <v>1.0003</v>
      </c>
      <c r="S5">
        <v>0.75</v>
      </c>
      <c r="T5">
        <v>0.9952</v>
      </c>
      <c r="U5">
        <v>0.9927</v>
      </c>
      <c r="V5">
        <v>1.0003</v>
      </c>
      <c r="W5">
        <v>0.75</v>
      </c>
      <c r="X5">
        <v>1.0592</v>
      </c>
      <c r="Y5">
        <v>1.09</v>
      </c>
      <c r="Z5">
        <v>0.9865</v>
      </c>
      <c r="AA5">
        <v>0.75</v>
      </c>
      <c r="AB5">
        <v>1.0779</v>
      </c>
      <c r="AC5">
        <v>1.116</v>
      </c>
      <c r="AD5">
        <v>0.9692</v>
      </c>
    </row>
    <row r="6" spans="2:30" ht="12.75">
      <c r="B6">
        <v>0.87</v>
      </c>
      <c r="C6">
        <v>0.2986</v>
      </c>
      <c r="D6">
        <v>0.2271</v>
      </c>
      <c r="E6">
        <v>0.8769</v>
      </c>
      <c r="F6">
        <v>0.87</v>
      </c>
      <c r="G6">
        <v>0.403</v>
      </c>
      <c r="H6">
        <v>0.3633</v>
      </c>
      <c r="I6">
        <v>0.9</v>
      </c>
      <c r="J6">
        <v>0.87</v>
      </c>
      <c r="K6">
        <v>0.5685</v>
      </c>
      <c r="L6">
        <v>0.545</v>
      </c>
      <c r="M6">
        <v>0.9576</v>
      </c>
      <c r="N6">
        <v>0.87</v>
      </c>
      <c r="O6">
        <v>0.7915</v>
      </c>
      <c r="Q6">
        <v>0.8305</v>
      </c>
      <c r="R6">
        <v>0.9957</v>
      </c>
      <c r="S6">
        <v>0.87</v>
      </c>
      <c r="T6">
        <v>0.9894</v>
      </c>
      <c r="U6">
        <v>1.1095</v>
      </c>
      <c r="V6">
        <v>0.9934</v>
      </c>
      <c r="W6">
        <v>0.87</v>
      </c>
      <c r="X6">
        <v>1.0578</v>
      </c>
      <c r="Y6">
        <v>1.2003</v>
      </c>
      <c r="Z6">
        <v>0.9692</v>
      </c>
      <c r="AA6">
        <v>0.87</v>
      </c>
      <c r="AB6">
        <v>1.0722</v>
      </c>
      <c r="AC6">
        <v>1.2263</v>
      </c>
      <c r="AD6">
        <v>0.9461</v>
      </c>
    </row>
    <row r="7" spans="2:30" ht="12.75">
      <c r="B7">
        <v>1</v>
      </c>
      <c r="C7">
        <v>0.2914</v>
      </c>
      <c r="D7">
        <v>0.2855</v>
      </c>
      <c r="E7">
        <v>0.8769</v>
      </c>
      <c r="F7">
        <v>1</v>
      </c>
      <c r="G7">
        <v>0.385</v>
      </c>
      <c r="H7">
        <v>0.4153</v>
      </c>
      <c r="I7">
        <v>0.9</v>
      </c>
      <c r="J7">
        <v>1</v>
      </c>
      <c r="K7">
        <v>0.5541</v>
      </c>
      <c r="L7">
        <v>0.6294</v>
      </c>
      <c r="M7">
        <v>0.9461</v>
      </c>
      <c r="N7">
        <v>1</v>
      </c>
      <c r="O7">
        <v>0.77</v>
      </c>
      <c r="Q7">
        <v>0.9084</v>
      </c>
      <c r="R7">
        <v>0.9461</v>
      </c>
      <c r="S7">
        <v>1</v>
      </c>
      <c r="T7">
        <v>0.9714</v>
      </c>
      <c r="U7">
        <v>1.2003</v>
      </c>
      <c r="V7">
        <v>0.9807</v>
      </c>
      <c r="W7">
        <v>1</v>
      </c>
      <c r="X7">
        <v>1.0362</v>
      </c>
      <c r="Y7">
        <v>1.2977</v>
      </c>
      <c r="Z7">
        <v>0.9461</v>
      </c>
      <c r="AA7">
        <v>1</v>
      </c>
      <c r="AB7">
        <v>1.0578</v>
      </c>
      <c r="AC7">
        <v>1.3496</v>
      </c>
      <c r="AD7">
        <v>0.923</v>
      </c>
    </row>
    <row r="11" ht="12.75">
      <c r="Q11" s="1" t="s">
        <v>38</v>
      </c>
    </row>
    <row r="12" ht="12.75">
      <c r="Q12" s="10"/>
    </row>
    <row r="13" ht="12.75">
      <c r="Q13" s="1" t="s">
        <v>5</v>
      </c>
    </row>
    <row r="14" ht="12.75">
      <c r="Q14" s="1"/>
    </row>
    <row r="15" spans="17:19" ht="12.75">
      <c r="Q15" t="s">
        <v>6</v>
      </c>
      <c r="R15">
        <v>15000</v>
      </c>
      <c r="S15" t="s">
        <v>7</v>
      </c>
    </row>
    <row r="16" spans="17:19" ht="12.75">
      <c r="Q16" t="s">
        <v>8</v>
      </c>
      <c r="R16" s="2">
        <v>68</v>
      </c>
      <c r="S16" t="s">
        <v>9</v>
      </c>
    </row>
    <row r="17" spans="17:21" ht="12.75">
      <c r="Q17" t="s">
        <v>10</v>
      </c>
      <c r="R17">
        <v>15</v>
      </c>
      <c r="S17" t="s">
        <v>11</v>
      </c>
      <c r="T17" s="17">
        <f>R17+273.15</f>
        <v>288.15</v>
      </c>
      <c r="U17" t="s">
        <v>12</v>
      </c>
    </row>
    <row r="18" spans="17:19" ht="12.75">
      <c r="Q18" t="s">
        <v>13</v>
      </c>
      <c r="R18">
        <v>101325</v>
      </c>
      <c r="S18" t="s">
        <v>14</v>
      </c>
    </row>
    <row r="19" spans="17:18" ht="12.75">
      <c r="Q19" s="4" t="s">
        <v>19</v>
      </c>
      <c r="R19">
        <v>18</v>
      </c>
    </row>
    <row r="20" spans="17:18" ht="12.75">
      <c r="Q20" s="4" t="s">
        <v>20</v>
      </c>
      <c r="R20" s="3">
        <v>0.86</v>
      </c>
    </row>
    <row r="21" spans="17:18" ht="12.75">
      <c r="Q21" s="4"/>
      <c r="R21" s="3"/>
    </row>
    <row r="22" spans="17:19" ht="12.75">
      <c r="Q22" s="5" t="s">
        <v>24</v>
      </c>
      <c r="R22" s="3">
        <v>1.04</v>
      </c>
      <c r="S22" t="s">
        <v>22</v>
      </c>
    </row>
    <row r="23" spans="17:18" ht="12.75">
      <c r="Q23" s="4" t="s">
        <v>27</v>
      </c>
      <c r="R23" s="3">
        <v>1.38</v>
      </c>
    </row>
    <row r="25" spans="17:18" ht="12.75">
      <c r="Q25" s="11" t="s">
        <v>32</v>
      </c>
      <c r="R25" s="16">
        <f>R16*(T17^0.5)/R18</f>
        <v>0.01139204291298671</v>
      </c>
    </row>
    <row r="26" ht="12.75">
      <c r="Q26" s="11"/>
    </row>
    <row r="27" ht="12.75">
      <c r="Q27" s="11"/>
    </row>
    <row r="28" spans="17:18" ht="12.75">
      <c r="Q28" s="11" t="s">
        <v>33</v>
      </c>
      <c r="R28" s="16">
        <f>R15/T17^0.5</f>
        <v>883.6533883687868</v>
      </c>
    </row>
    <row r="32" ht="12.75">
      <c r="Q32" s="1" t="s">
        <v>31</v>
      </c>
    </row>
    <row r="33" ht="12.75">
      <c r="Q33" s="1"/>
    </row>
    <row r="34" spans="17:19" ht="12.75">
      <c r="Q34" t="s">
        <v>6</v>
      </c>
      <c r="R34">
        <v>15000</v>
      </c>
      <c r="S34" t="s">
        <v>7</v>
      </c>
    </row>
    <row r="35" spans="17:19" ht="12.75">
      <c r="Q35" t="s">
        <v>8</v>
      </c>
      <c r="R35">
        <v>51.3</v>
      </c>
      <c r="S35" t="s">
        <v>9</v>
      </c>
    </row>
    <row r="36" spans="17:21" ht="12.75">
      <c r="Q36" t="s">
        <v>10</v>
      </c>
      <c r="R36">
        <v>51</v>
      </c>
      <c r="S36" t="s">
        <v>11</v>
      </c>
      <c r="T36" s="17">
        <f>R36+273.15</f>
        <v>324.15</v>
      </c>
      <c r="U36" t="s">
        <v>12</v>
      </c>
    </row>
    <row r="37" spans="17:19" ht="12.75">
      <c r="Q37" t="s">
        <v>13</v>
      </c>
      <c r="R37">
        <v>101325</v>
      </c>
      <c r="S37" t="s">
        <v>14</v>
      </c>
    </row>
    <row r="39" spans="17:18" ht="12.75">
      <c r="Q39" s="11" t="s">
        <v>16</v>
      </c>
      <c r="R39" s="16">
        <f>R35*(T36^0.5)/R37</f>
        <v>0.009115358749234064</v>
      </c>
    </row>
    <row r="40" ht="12.75">
      <c r="Q40" s="11"/>
    </row>
    <row r="41" ht="12.75">
      <c r="Q41" s="11"/>
    </row>
    <row r="42" spans="17:18" ht="12.75">
      <c r="Q42" s="11" t="s">
        <v>17</v>
      </c>
      <c r="R42" s="16">
        <f>R34/T36^0.5</f>
        <v>833.1404990525305</v>
      </c>
    </row>
    <row r="46" ht="12.75">
      <c r="Q46" s="1" t="s">
        <v>39</v>
      </c>
    </row>
    <row r="48" ht="12.75">
      <c r="Q48" s="1" t="s">
        <v>15</v>
      </c>
    </row>
    <row r="49" ht="12.75">
      <c r="Q49" s="1"/>
    </row>
    <row r="50" spans="17:19" ht="12.75">
      <c r="Q50" s="11" t="s">
        <v>35</v>
      </c>
      <c r="R50" s="9">
        <f>(R35*T36^0.5/R37)/(R16*T17^0.5/R18)</f>
        <v>0.8001513704660232</v>
      </c>
      <c r="S50" s="12">
        <f>R39/R25</f>
        <v>0.8001513704660232</v>
      </c>
    </row>
    <row r="51" spans="17:19" ht="12.75">
      <c r="Q51" s="11"/>
      <c r="R51" s="9"/>
      <c r="S51" s="12"/>
    </row>
    <row r="52" spans="17:19" ht="12.75">
      <c r="Q52" s="11"/>
      <c r="R52" s="9"/>
      <c r="S52" s="12"/>
    </row>
    <row r="53" spans="17:19" ht="12.75">
      <c r="Q53" s="11"/>
      <c r="R53" s="9"/>
      <c r="S53" s="12"/>
    </row>
    <row r="54" spans="17:19" ht="12.75">
      <c r="Q54" s="11"/>
      <c r="R54" s="9"/>
      <c r="S54" s="12"/>
    </row>
    <row r="55" spans="17:19" ht="12.75">
      <c r="Q55" s="11"/>
      <c r="R55" s="9"/>
      <c r="S55" s="12"/>
    </row>
    <row r="56" spans="17:19" ht="12.75">
      <c r="Q56" s="11" t="s">
        <v>34</v>
      </c>
      <c r="R56" s="9">
        <f>(R34/T36^0.5)/(R15/T17^0.5)</f>
        <v>0.9428363089180222</v>
      </c>
      <c r="S56" s="12">
        <f>R42/R28</f>
        <v>0.9428363089180222</v>
      </c>
    </row>
    <row r="60" ht="12.75">
      <c r="Q60" s="1" t="s">
        <v>18</v>
      </c>
    </row>
    <row r="61" ht="12.75">
      <c r="Q61" s="1"/>
    </row>
    <row r="62" spans="17:21" ht="12.75">
      <c r="Q62" s="11" t="s">
        <v>36</v>
      </c>
      <c r="R62" s="14">
        <v>0.775</v>
      </c>
      <c r="T62" s="4" t="s">
        <v>19</v>
      </c>
      <c r="U62" s="9">
        <f>1+R62*(R19-1)</f>
        <v>14.175</v>
      </c>
    </row>
    <row r="63" spans="17:21" ht="12.75">
      <c r="Q63" s="11"/>
      <c r="R63" s="14"/>
      <c r="T63" s="4"/>
      <c r="U63" s="9"/>
    </row>
    <row r="64" spans="17:21" ht="12.75">
      <c r="Q64" s="11"/>
      <c r="R64" s="14"/>
      <c r="T64" s="4"/>
      <c r="U64" s="9"/>
    </row>
    <row r="65" spans="17:21" ht="12.75">
      <c r="Q65" s="11" t="s">
        <v>37</v>
      </c>
      <c r="R65" s="15">
        <v>1</v>
      </c>
      <c r="T65" s="4" t="s">
        <v>20</v>
      </c>
      <c r="U65" s="9">
        <f>R65*R20</f>
        <v>0.86</v>
      </c>
    </row>
    <row r="66" spans="17:21" ht="12.75">
      <c r="Q66" s="11"/>
      <c r="R66" s="15"/>
      <c r="T66" s="4"/>
      <c r="U66" s="9"/>
    </row>
    <row r="67" spans="17:21" ht="12.75">
      <c r="Q67" s="11"/>
      <c r="R67" s="15"/>
      <c r="T67" s="4"/>
      <c r="U67" s="9"/>
    </row>
    <row r="68" spans="20:22" ht="12.75">
      <c r="T68" t="s">
        <v>21</v>
      </c>
      <c r="U68" s="8">
        <f>R37*U62</f>
        <v>1436281.875</v>
      </c>
      <c r="V68" t="s">
        <v>14</v>
      </c>
    </row>
    <row r="71" ht="12.75">
      <c r="Q71" s="1" t="s">
        <v>40</v>
      </c>
    </row>
    <row r="72" ht="12.75">
      <c r="Q72" s="1"/>
    </row>
    <row r="73" spans="17:21" ht="12.75">
      <c r="Q73" s="5" t="s">
        <v>28</v>
      </c>
      <c r="R73" s="9">
        <f>T36*U62^((R23-1)/R23)</f>
        <v>672.7165125243514</v>
      </c>
      <c r="S73" t="s">
        <v>12</v>
      </c>
      <c r="T73" s="13">
        <f>R73-273.15</f>
        <v>399.5665125243514</v>
      </c>
      <c r="U73" s="11" t="s">
        <v>11</v>
      </c>
    </row>
    <row r="74" spans="17:21" ht="12.75">
      <c r="Q74" s="5"/>
      <c r="R74" s="9"/>
      <c r="T74" s="13"/>
      <c r="U74" s="11"/>
    </row>
    <row r="75" spans="17:21" ht="12.75">
      <c r="Q75" s="5"/>
      <c r="R75" s="9"/>
      <c r="T75" s="13"/>
      <c r="U75" s="11"/>
    </row>
    <row r="76" spans="17:21" ht="12.75">
      <c r="Q76" s="5"/>
      <c r="R76" s="9"/>
      <c r="T76" s="13"/>
      <c r="U76" s="11"/>
    </row>
    <row r="77" spans="17:21" ht="12.75">
      <c r="Q77" s="5" t="s">
        <v>26</v>
      </c>
      <c r="R77" s="9">
        <f>T36+(R73-T36)/U65</f>
        <v>729.4598982841296</v>
      </c>
      <c r="S77" t="s">
        <v>12</v>
      </c>
      <c r="T77" s="13">
        <f>R77-273.15</f>
        <v>456.30989828412964</v>
      </c>
      <c r="U77" s="11" t="s">
        <v>11</v>
      </c>
    </row>
    <row r="78" spans="17:21" ht="12.75">
      <c r="Q78" s="5"/>
      <c r="R78" s="9"/>
      <c r="T78" s="13"/>
      <c r="U78" s="11"/>
    </row>
    <row r="79" spans="17:19" ht="12.75">
      <c r="Q79" s="4" t="s">
        <v>23</v>
      </c>
      <c r="R79" s="9">
        <f>R22*(R77-T36)</f>
        <v>421.52229421549487</v>
      </c>
      <c r="S79" t="s">
        <v>25</v>
      </c>
    </row>
    <row r="80" spans="17:18" ht="12.75">
      <c r="Q80" s="4"/>
      <c r="R80" s="9"/>
    </row>
    <row r="81" spans="17:19" ht="12.75">
      <c r="Q81" s="5" t="s">
        <v>29</v>
      </c>
      <c r="R81" s="7">
        <f>R79*R35</f>
        <v>21624.093693254887</v>
      </c>
      <c r="S81" t="s">
        <v>30</v>
      </c>
    </row>
    <row r="88" ht="12.75">
      <c r="Q88" s="4"/>
    </row>
    <row r="89" ht="12.75">
      <c r="Q89" s="5"/>
    </row>
    <row r="90" spans="17:18" ht="12.75">
      <c r="Q90" s="5"/>
      <c r="R90" s="3"/>
    </row>
    <row r="92" ht="12.75">
      <c r="S92" s="6"/>
    </row>
    <row r="93" ht="12.75">
      <c r="Q93" s="4"/>
    </row>
    <row r="94" ht="12.75">
      <c r="Q94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DIEM - Università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diem039</dc:creator>
  <cp:keywords/>
  <dc:description/>
  <cp:lastModifiedBy>PRSpina</cp:lastModifiedBy>
  <cp:lastPrinted>2015-12-03T11:47:46Z</cp:lastPrinted>
  <dcterms:created xsi:type="dcterms:W3CDTF">2006-01-24T11:36:33Z</dcterms:created>
  <dcterms:modified xsi:type="dcterms:W3CDTF">2016-12-07T16:41:02Z</dcterms:modified>
  <cp:category/>
  <cp:version/>
  <cp:contentType/>
  <cp:contentStatus/>
</cp:coreProperties>
</file>