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35" yWindow="585" windowWidth="11820" windowHeight="6285" activeTab="2"/>
  </bookViews>
  <sheets>
    <sheet name="ISO 3744" sheetId="2" r:id="rId1"/>
    <sheet name="ISO 9614-2" sheetId="3" r:id="rId2"/>
    <sheet name="Grafico_Confronto" sheetId="4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25" i="3" l="1"/>
  <c r="W29" i="3"/>
  <c r="B4" i="2" l="1"/>
  <c r="B14" i="3"/>
  <c r="B13" i="3"/>
  <c r="B19" i="3" s="1"/>
  <c r="B4" i="3"/>
  <c r="U23" i="3"/>
  <c r="V22" i="3"/>
  <c r="T23" i="3"/>
  <c r="P23" i="3"/>
  <c r="L23" i="3"/>
  <c r="H23" i="3"/>
  <c r="D23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6" i="3"/>
  <c r="P6" i="3"/>
  <c r="S6" i="3" s="1"/>
  <c r="V6" i="3" s="1"/>
  <c r="J6" i="3"/>
  <c r="F6" i="3"/>
  <c r="I6" i="3" s="1"/>
  <c r="L6" i="3" s="1"/>
  <c r="O6" i="3" s="1"/>
  <c r="R6" i="3" s="1"/>
  <c r="U6" i="3" s="1"/>
  <c r="E6" i="3"/>
  <c r="H6" i="3" s="1"/>
  <c r="K6" i="3" s="1"/>
  <c r="N6" i="3" s="1"/>
  <c r="C25" i="3"/>
  <c r="E25" i="3"/>
  <c r="Q25" i="3"/>
  <c r="F25" i="3"/>
  <c r="J25" i="3"/>
  <c r="N25" i="3"/>
  <c r="R25" i="3"/>
  <c r="V25" i="3"/>
  <c r="G25" i="3"/>
  <c r="K25" i="3"/>
  <c r="O25" i="3"/>
  <c r="S25" i="3"/>
  <c r="D25" i="3"/>
  <c r="H25" i="3"/>
  <c r="L25" i="3"/>
  <c r="P25" i="3"/>
  <c r="T25" i="3"/>
  <c r="I25" i="3"/>
  <c r="M25" i="3"/>
  <c r="U25" i="3"/>
  <c r="I23" i="2"/>
  <c r="F23" i="2"/>
  <c r="V23" i="2"/>
  <c r="O23" i="2"/>
  <c r="L23" i="2"/>
  <c r="E18" i="2"/>
  <c r="U18" i="2"/>
  <c r="R18" i="2"/>
  <c r="K18" i="2"/>
  <c r="H18" i="2"/>
  <c r="B18" i="2"/>
  <c r="M23" i="2"/>
  <c r="J23" i="2"/>
  <c r="C23" i="2"/>
  <c r="S23" i="2"/>
  <c r="P23" i="2"/>
  <c r="I18" i="2"/>
  <c r="F18" i="2"/>
  <c r="V18" i="2"/>
  <c r="O18" i="2"/>
  <c r="L18" i="2"/>
  <c r="Q23" i="2"/>
  <c r="N23" i="2"/>
  <c r="G23" i="2"/>
  <c r="D23" i="2"/>
  <c r="T23" i="2"/>
  <c r="M18" i="2"/>
  <c r="J18" i="2"/>
  <c r="C18" i="2"/>
  <c r="S18" i="2"/>
  <c r="P18" i="2"/>
  <c r="E23" i="2"/>
  <c r="U23" i="2"/>
  <c r="R23" i="2"/>
  <c r="K23" i="2"/>
  <c r="H23" i="2"/>
  <c r="B23" i="2"/>
  <c r="Q18" i="2"/>
  <c r="N18" i="2"/>
  <c r="G18" i="2"/>
  <c r="D18" i="2"/>
  <c r="T18" i="2"/>
  <c r="D25" i="2" l="1"/>
  <c r="D27" i="2" s="1"/>
  <c r="L25" i="2"/>
  <c r="L27" i="2" s="1"/>
  <c r="T25" i="2"/>
  <c r="T27" i="2" s="1"/>
  <c r="C25" i="2"/>
  <c r="C27" i="2" s="1"/>
  <c r="K25" i="2"/>
  <c r="K27" i="2" s="1"/>
  <c r="S25" i="2"/>
  <c r="S27" i="2" s="1"/>
  <c r="E25" i="2"/>
  <c r="E27" i="2" s="1"/>
  <c r="I25" i="2"/>
  <c r="I27" i="2" s="1"/>
  <c r="M25" i="2"/>
  <c r="M27" i="2" s="1"/>
  <c r="Q25" i="2"/>
  <c r="Q27" i="2" s="1"/>
  <c r="U25" i="2"/>
  <c r="U27" i="2" s="1"/>
  <c r="H25" i="2"/>
  <c r="H27" i="2" s="1"/>
  <c r="P25" i="2"/>
  <c r="P27" i="2" s="1"/>
  <c r="G25" i="2"/>
  <c r="G27" i="2" s="1"/>
  <c r="O25" i="2"/>
  <c r="O27" i="2" s="1"/>
  <c r="F25" i="2"/>
  <c r="F27" i="2" s="1"/>
  <c r="J25" i="2"/>
  <c r="J27" i="2" s="1"/>
  <c r="N25" i="2"/>
  <c r="N27" i="2" s="1"/>
  <c r="R25" i="2"/>
  <c r="R27" i="2" s="1"/>
  <c r="V25" i="2"/>
  <c r="V27" i="2" s="1"/>
  <c r="C23" i="3"/>
  <c r="G23" i="3"/>
  <c r="K23" i="3"/>
  <c r="O23" i="3"/>
  <c r="S23" i="3"/>
  <c r="B23" i="3"/>
  <c r="F23" i="3"/>
  <c r="J23" i="3"/>
  <c r="N23" i="3"/>
  <c r="R23" i="3"/>
  <c r="V23" i="3"/>
  <c r="E23" i="3"/>
  <c r="I23" i="3"/>
  <c r="M23" i="3"/>
  <c r="Q23" i="3"/>
  <c r="D22" i="3"/>
  <c r="H22" i="3"/>
  <c r="L22" i="3"/>
  <c r="P22" i="3"/>
  <c r="T22" i="3"/>
  <c r="C22" i="3"/>
  <c r="G22" i="3"/>
  <c r="K22" i="3"/>
  <c r="O22" i="3"/>
  <c r="S22" i="3"/>
  <c r="E22" i="3"/>
  <c r="I22" i="3"/>
  <c r="M22" i="3"/>
  <c r="Q22" i="3"/>
  <c r="U22" i="3"/>
  <c r="B22" i="3"/>
  <c r="F22" i="3"/>
  <c r="J22" i="3"/>
  <c r="N22" i="3"/>
  <c r="R22" i="3"/>
  <c r="T6" i="2"/>
  <c r="P6" i="2"/>
  <c r="S6" i="2" s="1"/>
  <c r="V6" i="2" s="1"/>
  <c r="J6" i="2"/>
  <c r="F6" i="2"/>
  <c r="I6" i="2"/>
  <c r="L6" i="2" s="1"/>
  <c r="O6" i="2" s="1"/>
  <c r="R6" i="2" s="1"/>
  <c r="U6" i="2" s="1"/>
  <c r="E6" i="2"/>
  <c r="H6" i="2" s="1"/>
  <c r="K6" i="2" s="1"/>
  <c r="N6" i="2" s="1"/>
  <c r="V29" i="2" l="1"/>
  <c r="V33" i="2" s="1"/>
  <c r="F29" i="2"/>
  <c r="F33" i="2" s="1"/>
  <c r="H29" i="2"/>
  <c r="H33" i="2" s="1"/>
  <c r="I29" i="2"/>
  <c r="I33" i="2" s="1"/>
  <c r="C29" i="2"/>
  <c r="C33" i="2" s="1"/>
  <c r="R29" i="2"/>
  <c r="R33" i="2" s="1"/>
  <c r="O29" i="2"/>
  <c r="O33" i="2" s="1"/>
  <c r="U29" i="2"/>
  <c r="U33" i="2" s="1"/>
  <c r="E29" i="2"/>
  <c r="E33" i="2" s="1"/>
  <c r="T29" i="2"/>
  <c r="T33" i="2" s="1"/>
  <c r="N29" i="2"/>
  <c r="N33" i="2" s="1"/>
  <c r="G29" i="2"/>
  <c r="G33" i="2" s="1"/>
  <c r="Q29" i="2"/>
  <c r="Q33" i="2" s="1"/>
  <c r="S29" i="2"/>
  <c r="S33" i="2" s="1"/>
  <c r="L29" i="2"/>
  <c r="L33" i="2" s="1"/>
  <c r="J29" i="2"/>
  <c r="J33" i="2" s="1"/>
  <c r="P29" i="2"/>
  <c r="P33" i="2" s="1"/>
  <c r="M29" i="2"/>
  <c r="M33" i="2" s="1"/>
  <c r="K29" i="2"/>
  <c r="K33" i="2" s="1"/>
  <c r="D29" i="2"/>
  <c r="D33" i="2" s="1"/>
  <c r="U19" i="3"/>
  <c r="Q19" i="3"/>
  <c r="M19" i="3"/>
  <c r="I19" i="3"/>
  <c r="E19" i="3"/>
  <c r="T19" i="3"/>
  <c r="L19" i="3"/>
  <c r="D19" i="3"/>
  <c r="V19" i="3"/>
  <c r="R19" i="3"/>
  <c r="N19" i="3"/>
  <c r="J19" i="3"/>
  <c r="F19" i="3"/>
  <c r="S19" i="3"/>
  <c r="O19" i="3"/>
  <c r="K19" i="3"/>
  <c r="G19" i="3"/>
  <c r="C19" i="3"/>
  <c r="P19" i="3"/>
  <c r="H19" i="3"/>
  <c r="T20" i="3"/>
  <c r="P20" i="3"/>
  <c r="L20" i="3"/>
  <c r="H20" i="3"/>
  <c r="D20" i="3"/>
  <c r="K20" i="3"/>
  <c r="U20" i="3"/>
  <c r="Q20" i="3"/>
  <c r="M20" i="3"/>
  <c r="I20" i="3"/>
  <c r="E20" i="3"/>
  <c r="V20" i="3"/>
  <c r="R20" i="3"/>
  <c r="N20" i="3"/>
  <c r="J20" i="3"/>
  <c r="F20" i="3"/>
  <c r="B20" i="3"/>
  <c r="S20" i="3"/>
  <c r="O20" i="3"/>
  <c r="G20" i="3"/>
  <c r="C20" i="3"/>
  <c r="B25" i="2"/>
  <c r="B27" i="2" l="1"/>
  <c r="B29" i="2" s="1"/>
  <c r="G29" i="3"/>
  <c r="V29" i="3"/>
  <c r="Q29" i="3"/>
  <c r="C29" i="3"/>
  <c r="B29" i="3"/>
  <c r="R29" i="3"/>
  <c r="M29" i="3"/>
  <c r="D29" i="3"/>
  <c r="T29" i="3"/>
  <c r="S29" i="3"/>
  <c r="N29" i="3"/>
  <c r="I29" i="3"/>
  <c r="K29" i="3"/>
  <c r="P29" i="3"/>
  <c r="F29" i="3"/>
  <c r="H29" i="3"/>
  <c r="O29" i="3"/>
  <c r="J29" i="3"/>
  <c r="E29" i="3"/>
  <c r="U29" i="3"/>
  <c r="L29" i="3"/>
  <c r="B33" i="2" l="1"/>
  <c r="W33" i="2"/>
</calcChain>
</file>

<file path=xl/sharedStrings.xml><?xml version="1.0" encoding="utf-8"?>
<sst xmlns="http://schemas.openxmlformats.org/spreadsheetml/2006/main" count="63" uniqueCount="44">
  <si>
    <t>Lp1</t>
  </si>
  <si>
    <t>Lp2</t>
  </si>
  <si>
    <t>Lp3</t>
  </si>
  <si>
    <t>Lp4</t>
  </si>
  <si>
    <t>Lp'm</t>
  </si>
  <si>
    <t>K1</t>
  </si>
  <si>
    <t>Lpm</t>
  </si>
  <si>
    <t>Lw</t>
  </si>
  <si>
    <t>Dimensioni superfice misura</t>
  </si>
  <si>
    <t>Superfice misura</t>
  </si>
  <si>
    <t>Li1</t>
  </si>
  <si>
    <t>Li2</t>
  </si>
  <si>
    <t>Li3</t>
  </si>
  <si>
    <t>S1</t>
  </si>
  <si>
    <t>S2</t>
  </si>
  <si>
    <t>S3</t>
  </si>
  <si>
    <t>Lw2</t>
  </si>
  <si>
    <t>Lw3</t>
  </si>
  <si>
    <t>Misura ISO 3744</t>
  </si>
  <si>
    <t>Lp5</t>
  </si>
  <si>
    <t>Lp6</t>
  </si>
  <si>
    <t>Lp7</t>
  </si>
  <si>
    <t>Lp8</t>
  </si>
  <si>
    <t>Lp9</t>
  </si>
  <si>
    <t>Misura sorgente accesa</t>
  </si>
  <si>
    <t>Misura rumore di fondo</t>
  </si>
  <si>
    <t>Lp''m (fondo)</t>
  </si>
  <si>
    <t>Misura ISO 9614-2</t>
  </si>
  <si>
    <t>Li4</t>
  </si>
  <si>
    <t>Li5</t>
  </si>
  <si>
    <t>S4</t>
  </si>
  <si>
    <t>S5</t>
  </si>
  <si>
    <t>Filtro A</t>
  </si>
  <si>
    <t>LwA</t>
  </si>
  <si>
    <t>SUM(A)</t>
  </si>
  <si>
    <t>Scarto</t>
  </si>
  <si>
    <t>m2</t>
  </si>
  <si>
    <t>x[m]</t>
  </si>
  <si>
    <t>y[m]</t>
  </si>
  <si>
    <t>z[m]</t>
  </si>
  <si>
    <t>Frequenza [Hz]</t>
  </si>
  <si>
    <t>Lw1 (-)</t>
  </si>
  <si>
    <t>Lw4 (-)</t>
  </si>
  <si>
    <t>Lw5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</si>
</sst>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4"/>
      <name val="Arial"/>
      <family val="2"/>
    </font>
    <font>
      <b/>
      <sz val="10"/>
      <color rgb="FFC00000"/>
      <name val="Arial"/>
      <family val="2"/>
    </font>
    <font>
      <b/>
      <sz val="10"/>
      <color theme="3" tint="0.39997558519241921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Fill="1"/>
    <xf numFmtId="0" fontId="1" fillId="0" borderId="0" xfId="0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2" fontId="0" fillId="0" borderId="0" xfId="0" applyNumberForma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9" fillId="0" borderId="0" xfId="0" applyFont="1"/>
    <xf numFmtId="0" fontId="4" fillId="0" borderId="0" xfId="0" applyFont="1" applyFill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Confronto Potenza Sonora</a:t>
            </a:r>
          </a:p>
        </c:rich>
      </c:tx>
      <c:layout>
        <c:manualLayout>
          <c:xMode val="edge"/>
          <c:yMode val="edge"/>
          <c:x val="0.39089968976215123"/>
          <c:y val="2.0338983050847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25336091003107E-2"/>
          <c:y val="0.12881355932203389"/>
          <c:w val="0.91209927611168584"/>
          <c:h val="0.68983050847457672"/>
        </c:manualLayout>
      </c:layout>
      <c:barChart>
        <c:barDir val="col"/>
        <c:grouping val="clustered"/>
        <c:varyColors val="0"/>
        <c:ser>
          <c:idx val="0"/>
          <c:order val="0"/>
          <c:tx>
            <c:v>ISO 9614-2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'ISO 9614-2'!$B$31:$W$31</c:f>
                <c:numCache>
                  <c:formatCode>General</c:formatCode>
                  <c:ptCount val="22"/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2</c:v>
                  </c:pt>
                  <c:pt idx="4">
                    <c:v>2</c:v>
                  </c:pt>
                  <c:pt idx="5">
                    <c:v>2</c:v>
                  </c:pt>
                  <c:pt idx="6">
                    <c:v>2</c:v>
                  </c:pt>
                  <c:pt idx="7">
                    <c:v>2</c:v>
                  </c:pt>
                  <c:pt idx="8">
                    <c:v>2</c:v>
                  </c:pt>
                  <c:pt idx="9">
                    <c:v>1.5</c:v>
                  </c:pt>
                  <c:pt idx="10">
                    <c:v>1.5</c:v>
                  </c:pt>
                  <c:pt idx="11">
                    <c:v>1.5</c:v>
                  </c:pt>
                  <c:pt idx="12">
                    <c:v>1.5</c:v>
                  </c:pt>
                  <c:pt idx="13">
                    <c:v>1.5</c:v>
                  </c:pt>
                  <c:pt idx="14">
                    <c:v>1.5</c:v>
                  </c:pt>
                  <c:pt idx="15">
                    <c:v>1.5</c:v>
                  </c:pt>
                  <c:pt idx="16">
                    <c:v>1.5</c:v>
                  </c:pt>
                  <c:pt idx="17">
                    <c:v>1.5</c:v>
                  </c:pt>
                  <c:pt idx="18">
                    <c:v>2.5</c:v>
                  </c:pt>
                  <c:pt idx="19">
                    <c:v>2.5</c:v>
                  </c:pt>
                  <c:pt idx="20">
                    <c:v>2.5</c:v>
                  </c:pt>
                  <c:pt idx="21">
                    <c:v>1.5</c:v>
                  </c:pt>
                </c:numCache>
              </c:numRef>
            </c:plus>
            <c:minus>
              <c:numRef>
                <c:f>'ISO 9614-2'!$B$31:$W$31</c:f>
                <c:numCache>
                  <c:formatCode>General</c:formatCode>
                  <c:ptCount val="22"/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2</c:v>
                  </c:pt>
                  <c:pt idx="4">
                    <c:v>2</c:v>
                  </c:pt>
                  <c:pt idx="5">
                    <c:v>2</c:v>
                  </c:pt>
                  <c:pt idx="6">
                    <c:v>2</c:v>
                  </c:pt>
                  <c:pt idx="7">
                    <c:v>2</c:v>
                  </c:pt>
                  <c:pt idx="8">
                    <c:v>2</c:v>
                  </c:pt>
                  <c:pt idx="9">
                    <c:v>1.5</c:v>
                  </c:pt>
                  <c:pt idx="10">
                    <c:v>1.5</c:v>
                  </c:pt>
                  <c:pt idx="11">
                    <c:v>1.5</c:v>
                  </c:pt>
                  <c:pt idx="12">
                    <c:v>1.5</c:v>
                  </c:pt>
                  <c:pt idx="13">
                    <c:v>1.5</c:v>
                  </c:pt>
                  <c:pt idx="14">
                    <c:v>1.5</c:v>
                  </c:pt>
                  <c:pt idx="15">
                    <c:v>1.5</c:v>
                  </c:pt>
                  <c:pt idx="16">
                    <c:v>1.5</c:v>
                  </c:pt>
                  <c:pt idx="17">
                    <c:v>1.5</c:v>
                  </c:pt>
                  <c:pt idx="18">
                    <c:v>2.5</c:v>
                  </c:pt>
                  <c:pt idx="19">
                    <c:v>2.5</c:v>
                  </c:pt>
                  <c:pt idx="20">
                    <c:v>2.5</c:v>
                  </c:pt>
                  <c:pt idx="21">
                    <c:v>1.5</c:v>
                  </c:pt>
                </c:numCache>
              </c:numRef>
            </c:minus>
          </c:errBars>
          <c:cat>
            <c:numRef>
              <c:f>'ISO 9614-2'!$B$6:$W$6</c:f>
              <c:numCache>
                <c:formatCode>0</c:formatCode>
                <c:ptCount val="22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  <c:pt idx="19">
                  <c:v>8000</c:v>
                </c:pt>
                <c:pt idx="20">
                  <c:v>10000</c:v>
                </c:pt>
              </c:numCache>
            </c:numRef>
          </c:cat>
          <c:val>
            <c:numRef>
              <c:f>('ISO 9614-2'!$B$25:$V$25,'ISO 9614-2'!$W$29)</c:f>
              <c:numCache>
                <c:formatCode>0.0</c:formatCode>
                <c:ptCount val="22"/>
                <c:pt idx="0">
                  <c:v>48.526717978318317</c:v>
                </c:pt>
                <c:pt idx="1">
                  <c:v>54.788841865090198</c:v>
                </c:pt>
                <c:pt idx="2">
                  <c:v>58.663522774494936</c:v>
                </c:pt>
                <c:pt idx="3">
                  <c:v>55.497938888680061</c:v>
                </c:pt>
                <c:pt idx="4">
                  <c:v>61.86637525166153</c:v>
                </c:pt>
                <c:pt idx="5">
                  <c:v>80.822906713789791</c:v>
                </c:pt>
                <c:pt idx="6">
                  <c:v>64.713857965195913</c:v>
                </c:pt>
                <c:pt idx="7">
                  <c:v>73.850520241071848</c:v>
                </c:pt>
                <c:pt idx="8">
                  <c:v>70.036983338015801</c:v>
                </c:pt>
                <c:pt idx="9">
                  <c:v>66.000477108880816</c:v>
                </c:pt>
                <c:pt idx="10">
                  <c:v>67.969079430042385</c:v>
                </c:pt>
                <c:pt idx="11">
                  <c:v>64.794590720353355</c:v>
                </c:pt>
                <c:pt idx="12">
                  <c:v>73.961302583105535</c:v>
                </c:pt>
                <c:pt idx="13">
                  <c:v>69.635196766098986</c:v>
                </c:pt>
                <c:pt idx="14">
                  <c:v>74.316758330231394</c:v>
                </c:pt>
                <c:pt idx="15">
                  <c:v>66.429854992272524</c:v>
                </c:pt>
                <c:pt idx="16">
                  <c:v>65.095273569533731</c:v>
                </c:pt>
                <c:pt idx="17">
                  <c:v>63.118657015844278</c:v>
                </c:pt>
                <c:pt idx="18">
                  <c:v>55.381015698486465</c:v>
                </c:pt>
                <c:pt idx="19">
                  <c:v>51.845784146157101</c:v>
                </c:pt>
                <c:pt idx="20">
                  <c:v>48.363754291687428</c:v>
                </c:pt>
                <c:pt idx="21">
                  <c:v>81.802461888023018</c:v>
                </c:pt>
              </c:numCache>
            </c:numRef>
          </c:val>
        </c:ser>
        <c:ser>
          <c:idx val="1"/>
          <c:order val="1"/>
          <c:tx>
            <c:v>ISO 3744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'ISO 3744'!$B$35:$W$35</c:f>
                <c:numCache>
                  <c:formatCode>General</c:formatCode>
                  <c:ptCount val="22"/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2</c:v>
                  </c:pt>
                  <c:pt idx="4">
                    <c:v>2</c:v>
                  </c:pt>
                  <c:pt idx="5">
                    <c:v>2</c:v>
                  </c:pt>
                  <c:pt idx="6">
                    <c:v>1.5</c:v>
                  </c:pt>
                  <c:pt idx="7">
                    <c:v>1.5</c:v>
                  </c:pt>
                  <c:pt idx="8">
                    <c:v>1.5</c:v>
                  </c:pt>
                  <c:pt idx="9">
                    <c:v>1.5</c:v>
                  </c:pt>
                  <c:pt idx="10">
                    <c:v>1.5</c:v>
                  </c:pt>
                  <c:pt idx="11">
                    <c:v>1.5</c:v>
                  </c:pt>
                  <c:pt idx="12">
                    <c:v>1.5</c:v>
                  </c:pt>
                  <c:pt idx="13">
                    <c:v>1.5</c:v>
                  </c:pt>
                  <c:pt idx="14">
                    <c:v>1.5</c:v>
                  </c:pt>
                  <c:pt idx="15">
                    <c:v>1.5</c:v>
                  </c:pt>
                  <c:pt idx="16">
                    <c:v>1.5</c:v>
                  </c:pt>
                  <c:pt idx="17">
                    <c:v>1.5</c:v>
                  </c:pt>
                  <c:pt idx="18">
                    <c:v>2.5</c:v>
                  </c:pt>
                  <c:pt idx="19">
                    <c:v>2.5</c:v>
                  </c:pt>
                  <c:pt idx="20">
                    <c:v>2.5</c:v>
                  </c:pt>
                  <c:pt idx="21">
                    <c:v>1.5</c:v>
                  </c:pt>
                </c:numCache>
              </c:numRef>
            </c:plus>
            <c:minus>
              <c:numRef>
                <c:f>'ISO 3744'!$B$35:$W$35</c:f>
                <c:numCache>
                  <c:formatCode>General</c:formatCode>
                  <c:ptCount val="22"/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2</c:v>
                  </c:pt>
                  <c:pt idx="4">
                    <c:v>2</c:v>
                  </c:pt>
                  <c:pt idx="5">
                    <c:v>2</c:v>
                  </c:pt>
                  <c:pt idx="6">
                    <c:v>1.5</c:v>
                  </c:pt>
                  <c:pt idx="7">
                    <c:v>1.5</c:v>
                  </c:pt>
                  <c:pt idx="8">
                    <c:v>1.5</c:v>
                  </c:pt>
                  <c:pt idx="9">
                    <c:v>1.5</c:v>
                  </c:pt>
                  <c:pt idx="10">
                    <c:v>1.5</c:v>
                  </c:pt>
                  <c:pt idx="11">
                    <c:v>1.5</c:v>
                  </c:pt>
                  <c:pt idx="12">
                    <c:v>1.5</c:v>
                  </c:pt>
                  <c:pt idx="13">
                    <c:v>1.5</c:v>
                  </c:pt>
                  <c:pt idx="14">
                    <c:v>1.5</c:v>
                  </c:pt>
                  <c:pt idx="15">
                    <c:v>1.5</c:v>
                  </c:pt>
                  <c:pt idx="16">
                    <c:v>1.5</c:v>
                  </c:pt>
                  <c:pt idx="17">
                    <c:v>1.5</c:v>
                  </c:pt>
                  <c:pt idx="18">
                    <c:v>2.5</c:v>
                  </c:pt>
                  <c:pt idx="19">
                    <c:v>2.5</c:v>
                  </c:pt>
                  <c:pt idx="20">
                    <c:v>2.5</c:v>
                  </c:pt>
                  <c:pt idx="21">
                    <c:v>1.5</c:v>
                  </c:pt>
                </c:numCache>
              </c:numRef>
            </c:minus>
          </c:errBars>
          <c:cat>
            <c:numRef>
              <c:f>'ISO 9614-2'!$B$6:$W$6</c:f>
              <c:numCache>
                <c:formatCode>0</c:formatCode>
                <c:ptCount val="22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  <c:pt idx="19">
                  <c:v>8000</c:v>
                </c:pt>
                <c:pt idx="20">
                  <c:v>10000</c:v>
                </c:pt>
              </c:numCache>
            </c:numRef>
          </c:cat>
          <c:val>
            <c:numRef>
              <c:f>('ISO 3744'!$B$29:$V$29,'ISO 3744'!$W$33)</c:f>
              <c:numCache>
                <c:formatCode>0.0</c:formatCode>
                <c:ptCount val="22"/>
                <c:pt idx="0">
                  <c:v>59.414039949359193</c:v>
                </c:pt>
                <c:pt idx="1">
                  <c:v>53.511020313895628</c:v>
                </c:pt>
                <c:pt idx="2">
                  <c:v>56.701079642025213</c:v>
                </c:pt>
                <c:pt idx="3">
                  <c:v>58.773357109465579</c:v>
                </c:pt>
                <c:pt idx="4">
                  <c:v>64.568403071130234</c:v>
                </c:pt>
                <c:pt idx="5">
                  <c:v>82.310580074017395</c:v>
                </c:pt>
                <c:pt idx="6">
                  <c:v>67.600276100838727</c:v>
                </c:pt>
                <c:pt idx="7">
                  <c:v>76.094238826861798</c:v>
                </c:pt>
                <c:pt idx="8">
                  <c:v>71.893615272389766</c:v>
                </c:pt>
                <c:pt idx="9">
                  <c:v>68.911244795165871</c:v>
                </c:pt>
                <c:pt idx="10">
                  <c:v>69.718769126902799</c:v>
                </c:pt>
                <c:pt idx="11">
                  <c:v>69.833631402303737</c:v>
                </c:pt>
                <c:pt idx="12">
                  <c:v>75.67821790576572</c:v>
                </c:pt>
                <c:pt idx="13">
                  <c:v>71.389755237099251</c:v>
                </c:pt>
                <c:pt idx="14">
                  <c:v>76.419075437632642</c:v>
                </c:pt>
                <c:pt idx="15">
                  <c:v>68.59272614750077</c:v>
                </c:pt>
                <c:pt idx="16">
                  <c:v>68.515934352524667</c:v>
                </c:pt>
                <c:pt idx="17">
                  <c:v>66.012619826447903</c:v>
                </c:pt>
                <c:pt idx="18">
                  <c:v>59.409955277978717</c:v>
                </c:pt>
                <c:pt idx="19">
                  <c:v>57.956070356485405</c:v>
                </c:pt>
                <c:pt idx="20">
                  <c:v>53.817311620470541</c:v>
                </c:pt>
                <c:pt idx="21">
                  <c:v>83.878660169821131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16832"/>
        <c:axId val="96618752"/>
      </c:barChart>
      <c:catAx>
        <c:axId val="9661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frequenza</a:t>
                </a:r>
              </a:p>
            </c:rich>
          </c:tx>
          <c:layout>
            <c:manualLayout>
              <c:xMode val="edge"/>
              <c:yMode val="edge"/>
              <c:x val="0.49017580144777673"/>
              <c:y val="0.8796610169491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661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618752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dB</a:t>
                </a:r>
              </a:p>
            </c:rich>
          </c:tx>
          <c:layout>
            <c:manualLayout>
              <c:xMode val="edge"/>
              <c:yMode val="edge"/>
              <c:x val="1.1375387797311277E-2"/>
              <c:y val="0.449152542372881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6616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439848328162708"/>
          <c:y val="0.93389830508474581"/>
          <c:w val="0.590486039296794"/>
          <c:h val="4.40677966101694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3" workbookViewId="0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niversita%20di%20Ferrar\AppData\Roaming\Microsoft\AddIns\DECIBEL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dbavg"/>
      <definedName name="dbsum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A4" zoomScale="80" zoomScaleNormal="80" workbookViewId="0">
      <selection activeCell="B3" sqref="B3:D3"/>
    </sheetView>
  </sheetViews>
  <sheetFormatPr defaultRowHeight="12.75" x14ac:dyDescent="0.2"/>
  <cols>
    <col min="1" max="1" width="13.85546875" customWidth="1"/>
    <col min="2" max="2" width="8.7109375" customWidth="1"/>
    <col min="3" max="22" width="6.85546875" customWidth="1"/>
    <col min="23" max="23" width="10.5703125" bestFit="1" customWidth="1"/>
  </cols>
  <sheetData>
    <row r="1" spans="1:22" ht="18" x14ac:dyDescent="0.25">
      <c r="A1" s="22" t="s">
        <v>18</v>
      </c>
    </row>
    <row r="2" spans="1:22" x14ac:dyDescent="0.2">
      <c r="B2" s="11" t="s">
        <v>37</v>
      </c>
      <c r="C2" s="11" t="s">
        <v>38</v>
      </c>
      <c r="D2" s="11" t="s">
        <v>39</v>
      </c>
    </row>
    <row r="3" spans="1:22" ht="24" customHeight="1" x14ac:dyDescent="0.2">
      <c r="A3" s="25" t="s">
        <v>8</v>
      </c>
      <c r="B3" s="3">
        <v>0.85</v>
      </c>
      <c r="C3" s="3">
        <v>0.8</v>
      </c>
      <c r="D3" s="3">
        <v>0.7</v>
      </c>
    </row>
    <row r="4" spans="1:22" ht="25.5" x14ac:dyDescent="0.2">
      <c r="A4" s="25" t="s">
        <v>9</v>
      </c>
      <c r="B4" s="17">
        <f>B3*C3+(B3)*4*D3</f>
        <v>3.06</v>
      </c>
      <c r="C4" s="11" t="s">
        <v>36</v>
      </c>
    </row>
    <row r="5" spans="1:22" x14ac:dyDescent="0.2">
      <c r="B5" s="17"/>
    </row>
    <row r="6" spans="1:22" s="9" customFormat="1" x14ac:dyDescent="0.2">
      <c r="A6" s="9" t="s">
        <v>40</v>
      </c>
      <c r="B6" s="21">
        <v>100</v>
      </c>
      <c r="C6" s="21">
        <v>125</v>
      </c>
      <c r="D6" s="21">
        <v>160</v>
      </c>
      <c r="E6" s="21">
        <f>B6*2</f>
        <v>200</v>
      </c>
      <c r="F6" s="21">
        <f t="shared" ref="F6:U6" si="0">C6*2</f>
        <v>250</v>
      </c>
      <c r="G6" s="21">
        <v>315</v>
      </c>
      <c r="H6" s="21">
        <f t="shared" si="0"/>
        <v>400</v>
      </c>
      <c r="I6" s="21">
        <f t="shared" si="0"/>
        <v>500</v>
      </c>
      <c r="J6" s="21">
        <f t="shared" si="0"/>
        <v>630</v>
      </c>
      <c r="K6" s="21">
        <f t="shared" si="0"/>
        <v>800</v>
      </c>
      <c r="L6" s="21">
        <f t="shared" si="0"/>
        <v>1000</v>
      </c>
      <c r="M6" s="21">
        <v>1250</v>
      </c>
      <c r="N6" s="21">
        <f t="shared" si="0"/>
        <v>1600</v>
      </c>
      <c r="O6" s="21">
        <f t="shared" si="0"/>
        <v>2000</v>
      </c>
      <c r="P6" s="21">
        <f t="shared" si="0"/>
        <v>2500</v>
      </c>
      <c r="Q6" s="21">
        <v>3150</v>
      </c>
      <c r="R6" s="21">
        <f t="shared" si="0"/>
        <v>4000</v>
      </c>
      <c r="S6" s="21">
        <f t="shared" si="0"/>
        <v>5000</v>
      </c>
      <c r="T6" s="21">
        <f t="shared" si="0"/>
        <v>6300</v>
      </c>
      <c r="U6" s="21">
        <f t="shared" si="0"/>
        <v>8000</v>
      </c>
      <c r="V6" s="21">
        <f>S6*2</f>
        <v>10000</v>
      </c>
    </row>
    <row r="7" spans="1:22" x14ac:dyDescent="0.2">
      <c r="A7" s="10" t="s">
        <v>24</v>
      </c>
      <c r="B7" s="7"/>
      <c r="C7" s="1"/>
      <c r="D7" s="1"/>
      <c r="E7" s="1"/>
      <c r="F7" s="1"/>
      <c r="G7" s="1"/>
      <c r="H7" s="1"/>
      <c r="I7" s="2"/>
      <c r="J7" s="2"/>
    </row>
    <row r="8" spans="1:22" x14ac:dyDescent="0.2">
      <c r="A8" t="s">
        <v>0</v>
      </c>
      <c r="B8" s="35">
        <v>58.879478454589844</v>
      </c>
      <c r="C8" s="35">
        <v>51.426559448242188</v>
      </c>
      <c r="D8" s="35">
        <v>53.068740844726562</v>
      </c>
      <c r="E8" s="35">
        <v>56.911407470703125</v>
      </c>
      <c r="F8" s="35">
        <v>60.984703063964844</v>
      </c>
      <c r="G8" s="35">
        <v>78.355575561523438</v>
      </c>
      <c r="H8" s="35">
        <v>66.007911682128906</v>
      </c>
      <c r="I8" s="35">
        <v>74.901748657226563</v>
      </c>
      <c r="J8" s="35">
        <v>68.576858520507813</v>
      </c>
      <c r="K8" s="35">
        <v>66.785568237304688</v>
      </c>
      <c r="L8" s="35">
        <v>68.255020141601563</v>
      </c>
      <c r="M8" s="35">
        <v>67.781600952148438</v>
      </c>
      <c r="N8" s="35">
        <v>72.973182678222656</v>
      </c>
      <c r="O8" s="35">
        <v>70.976249694824219</v>
      </c>
      <c r="P8" s="35">
        <v>74.450431823730469</v>
      </c>
      <c r="Q8" s="35">
        <v>68.593788146972656</v>
      </c>
      <c r="R8" s="35">
        <v>68.207351684570313</v>
      </c>
      <c r="S8" s="35">
        <v>67.386154174804687</v>
      </c>
      <c r="T8" s="35">
        <v>59.834815979003906</v>
      </c>
      <c r="U8" s="35">
        <v>59.289772033691406</v>
      </c>
      <c r="V8" s="35">
        <v>54.889701843261719</v>
      </c>
    </row>
    <row r="9" spans="1:22" x14ac:dyDescent="0.2">
      <c r="A9" t="s">
        <v>1</v>
      </c>
      <c r="B9" s="35">
        <v>57.650016784667969</v>
      </c>
      <c r="C9" s="35">
        <v>48.038536071777344</v>
      </c>
      <c r="D9" s="35">
        <v>52.538951873779297</v>
      </c>
      <c r="E9" s="35">
        <v>53.837654113769531</v>
      </c>
      <c r="F9" s="35">
        <v>60.944690704345703</v>
      </c>
      <c r="G9" s="35">
        <v>76.106407165527344</v>
      </c>
      <c r="H9" s="35">
        <v>63.866004943847656</v>
      </c>
      <c r="I9" s="35">
        <v>73.504417419433594</v>
      </c>
      <c r="J9" s="35">
        <v>68.373954772949219</v>
      </c>
      <c r="K9" s="35">
        <v>62.8067626953125</v>
      </c>
      <c r="L9" s="35">
        <v>63.707923889160156</v>
      </c>
      <c r="M9" s="35">
        <v>67.454063415527344</v>
      </c>
      <c r="N9" s="35">
        <v>72.595947265625</v>
      </c>
      <c r="O9" s="35">
        <v>65.354812622070313</v>
      </c>
      <c r="P9" s="35">
        <v>73.869850158691406</v>
      </c>
      <c r="Q9" s="35">
        <v>64.234695434570313</v>
      </c>
      <c r="R9" s="35">
        <v>61.3270263671875</v>
      </c>
      <c r="S9" s="35">
        <v>60.338588714599609</v>
      </c>
      <c r="T9" s="35">
        <v>54.918266296386719</v>
      </c>
      <c r="U9" s="35">
        <v>51.390804290771484</v>
      </c>
      <c r="V9" s="35">
        <v>48.376293182373047</v>
      </c>
    </row>
    <row r="10" spans="1:22" x14ac:dyDescent="0.2">
      <c r="A10" t="s">
        <v>2</v>
      </c>
      <c r="B10" s="35">
        <v>52.953231811523438</v>
      </c>
      <c r="C10" s="35">
        <v>52.21551513671875</v>
      </c>
      <c r="D10" s="35">
        <v>55.999015808105469</v>
      </c>
      <c r="E10" s="35">
        <v>55.199222564697266</v>
      </c>
      <c r="F10" s="35">
        <v>60.517002105712891</v>
      </c>
      <c r="G10" s="35">
        <v>84.312889099121094</v>
      </c>
      <c r="H10" s="35">
        <v>66.575576782226563</v>
      </c>
      <c r="I10" s="35">
        <v>70.672004699707031</v>
      </c>
      <c r="J10" s="35">
        <v>69.782417297363281</v>
      </c>
      <c r="K10" s="35">
        <v>66.663520812988281</v>
      </c>
      <c r="L10" s="35">
        <v>64.981842041015625</v>
      </c>
      <c r="M10" s="35">
        <v>65.000991821289063</v>
      </c>
      <c r="N10" s="35">
        <v>75.09112548828125</v>
      </c>
      <c r="O10" s="35">
        <v>69.097457885742187</v>
      </c>
      <c r="P10" s="35">
        <v>74.511451721191406</v>
      </c>
      <c r="Q10" s="35">
        <v>62.058696746826172</v>
      </c>
      <c r="R10" s="35">
        <v>64.784034729003906</v>
      </c>
      <c r="S10" s="35">
        <v>61.077560424804688</v>
      </c>
      <c r="T10" s="35">
        <v>53.646385192871094</v>
      </c>
      <c r="U10" s="35">
        <v>50.030235290527344</v>
      </c>
      <c r="V10" s="35">
        <v>47.775669097900391</v>
      </c>
    </row>
    <row r="11" spans="1:22" x14ac:dyDescent="0.2">
      <c r="A11" t="s">
        <v>3</v>
      </c>
      <c r="B11" s="35">
        <v>52.684486389160156</v>
      </c>
      <c r="C11" s="35">
        <v>46.52777099609375</v>
      </c>
      <c r="D11" s="35">
        <v>53.084548950195313</v>
      </c>
      <c r="E11" s="35">
        <v>56.326923370361328</v>
      </c>
      <c r="F11" s="35">
        <v>61.363861083984375</v>
      </c>
      <c r="G11" s="35">
        <v>77.776870727539063</v>
      </c>
      <c r="H11" s="35">
        <v>64.0294189453125</v>
      </c>
      <c r="I11" s="35">
        <v>73.604690551757812</v>
      </c>
      <c r="J11" s="35">
        <v>69.0709228515625</v>
      </c>
      <c r="K11" s="35">
        <v>64.273902893066406</v>
      </c>
      <c r="L11" s="35">
        <v>62.857200622558594</v>
      </c>
      <c r="M11" s="35">
        <v>66.356590270996094</v>
      </c>
      <c r="N11" s="35">
        <v>70.383598327636719</v>
      </c>
      <c r="O11" s="35">
        <v>65.764984130859375</v>
      </c>
      <c r="P11" s="35">
        <v>69.921585083007813</v>
      </c>
      <c r="Q11" s="35">
        <v>63.909797668457031</v>
      </c>
      <c r="R11" s="35">
        <v>62.185897827148438</v>
      </c>
      <c r="S11" s="35">
        <v>58.696502685546875</v>
      </c>
      <c r="T11" s="35">
        <v>54.792617797851562</v>
      </c>
      <c r="U11" s="35">
        <v>51.465713500976562</v>
      </c>
      <c r="V11" s="35">
        <v>49.924049377441406</v>
      </c>
    </row>
    <row r="12" spans="1:22" x14ac:dyDescent="0.2">
      <c r="A12" t="s">
        <v>19</v>
      </c>
      <c r="B12" s="35">
        <v>50.913459777832031</v>
      </c>
      <c r="C12" s="35">
        <v>44.418331146240234</v>
      </c>
      <c r="D12" s="35">
        <v>47.130050659179688</v>
      </c>
      <c r="E12" s="35">
        <v>51.59454345703125</v>
      </c>
      <c r="F12" s="35">
        <v>57.036128997802734</v>
      </c>
      <c r="G12" s="35">
        <v>69.313774108886719</v>
      </c>
      <c r="H12" s="35">
        <v>58.30322265625</v>
      </c>
      <c r="I12" s="35">
        <v>67.79156494140625</v>
      </c>
      <c r="J12" s="35">
        <v>63.615375518798828</v>
      </c>
      <c r="K12" s="35">
        <v>60.271881103515625</v>
      </c>
      <c r="L12" s="35">
        <v>60.008834838867188</v>
      </c>
      <c r="M12" s="35">
        <v>61.366058349609375</v>
      </c>
      <c r="N12" s="35">
        <v>67.798439025878906</v>
      </c>
      <c r="O12" s="35">
        <v>64.420745849609375</v>
      </c>
      <c r="P12" s="35">
        <v>66.109245300292969</v>
      </c>
      <c r="Q12" s="35">
        <v>61.149940490722656</v>
      </c>
      <c r="R12" s="35">
        <v>63.300876617431641</v>
      </c>
      <c r="S12" s="35">
        <v>57.046436309814453</v>
      </c>
      <c r="T12" s="35">
        <v>51.2840576171875</v>
      </c>
      <c r="U12" s="35">
        <v>49.336124420166016</v>
      </c>
      <c r="V12" s="35">
        <v>45.924243927001953</v>
      </c>
    </row>
    <row r="13" spans="1:22" x14ac:dyDescent="0.2">
      <c r="A13" t="s">
        <v>20</v>
      </c>
      <c r="B13" s="35">
        <v>54.2332763671875</v>
      </c>
      <c r="C13" s="35">
        <v>45.800270080566406</v>
      </c>
      <c r="D13" s="35">
        <v>47.587047576904297</v>
      </c>
      <c r="E13" s="35">
        <v>50.982646942138672</v>
      </c>
      <c r="F13" s="35">
        <v>57.057167053222656</v>
      </c>
      <c r="G13" s="35">
        <v>71.403640747070313</v>
      </c>
      <c r="H13" s="35">
        <v>58.344314575195313</v>
      </c>
      <c r="I13" s="35">
        <v>68.048393249511719</v>
      </c>
      <c r="J13" s="35">
        <v>63.049354553222656</v>
      </c>
      <c r="K13" s="35">
        <v>59.201446533203125</v>
      </c>
      <c r="L13" s="35">
        <v>62.648567199707031</v>
      </c>
      <c r="M13" s="35">
        <v>62.163162231445313</v>
      </c>
      <c r="N13" s="35">
        <v>66.51995849609375</v>
      </c>
      <c r="O13" s="35">
        <v>65.857261657714844</v>
      </c>
      <c r="P13" s="35">
        <v>67.4237060546875</v>
      </c>
      <c r="Q13" s="35">
        <v>65.100547790527344</v>
      </c>
      <c r="R13" s="35">
        <v>65.485427856445313</v>
      </c>
      <c r="S13" s="35">
        <v>61.746883392333984</v>
      </c>
      <c r="T13" s="35">
        <v>55.26715087890625</v>
      </c>
      <c r="U13" s="35">
        <v>54.729827880859375</v>
      </c>
      <c r="V13" s="35">
        <v>47.79205322265625</v>
      </c>
    </row>
    <row r="14" spans="1:22" x14ac:dyDescent="0.2">
      <c r="A14" t="s">
        <v>21</v>
      </c>
      <c r="B14" s="35">
        <v>50.475650787353516</v>
      </c>
      <c r="C14" s="35">
        <v>46.140449523925781</v>
      </c>
      <c r="D14" s="35">
        <v>48.978034973144531</v>
      </c>
      <c r="E14" s="35">
        <v>50.016307830810547</v>
      </c>
      <c r="F14" s="35">
        <v>57.570438385009766</v>
      </c>
      <c r="G14" s="35">
        <v>73.04974365234375</v>
      </c>
      <c r="H14" s="35">
        <v>58.109287261962891</v>
      </c>
      <c r="I14" s="35">
        <v>66.319091796875</v>
      </c>
      <c r="J14" s="35">
        <v>63.566184997558594</v>
      </c>
      <c r="K14" s="35">
        <v>60.740451812744141</v>
      </c>
      <c r="L14" s="35">
        <v>60.514698028564453</v>
      </c>
      <c r="M14" s="35">
        <v>61.091011047363281</v>
      </c>
      <c r="N14" s="35">
        <v>65.705856323242188</v>
      </c>
      <c r="O14" s="35">
        <v>61.583259582519531</v>
      </c>
      <c r="P14" s="35">
        <v>69.573066711425781</v>
      </c>
      <c r="Q14" s="35">
        <v>59.12359619140625</v>
      </c>
      <c r="R14" s="35">
        <v>60.153175354003906</v>
      </c>
      <c r="S14" s="35">
        <v>56.849197387695312</v>
      </c>
      <c r="T14" s="35">
        <v>50.331996917724609</v>
      </c>
      <c r="U14" s="35">
        <v>48.920932769775391</v>
      </c>
      <c r="V14" s="35">
        <v>44.039844512939453</v>
      </c>
    </row>
    <row r="15" spans="1:22" x14ac:dyDescent="0.2">
      <c r="A15" t="s">
        <v>22</v>
      </c>
      <c r="B15" s="35">
        <v>50.177909851074219</v>
      </c>
      <c r="C15" s="35">
        <v>45.500274658203125</v>
      </c>
      <c r="D15" s="35">
        <v>48.614898681640625</v>
      </c>
      <c r="E15" s="35">
        <v>51.024757385253906</v>
      </c>
      <c r="F15" s="35">
        <v>57.639411926269531</v>
      </c>
      <c r="G15" s="35">
        <v>71.445381164550781</v>
      </c>
      <c r="H15" s="35">
        <v>57.830371856689453</v>
      </c>
      <c r="I15" s="35">
        <v>67.465812683105469</v>
      </c>
      <c r="J15" s="35">
        <v>63.905265808105469</v>
      </c>
      <c r="K15" s="35">
        <v>61.970500946044922</v>
      </c>
      <c r="L15" s="35">
        <v>60.9581298828125</v>
      </c>
      <c r="M15" s="35">
        <v>61.241153717041016</v>
      </c>
      <c r="N15" s="35">
        <v>65.139801025390625</v>
      </c>
      <c r="O15" s="35">
        <v>60.098606109619141</v>
      </c>
      <c r="P15" s="35">
        <v>71.480705261230469</v>
      </c>
      <c r="Q15" s="35">
        <v>59.759323120117188</v>
      </c>
      <c r="R15" s="35">
        <v>60.486587524414063</v>
      </c>
      <c r="S15" s="35">
        <v>55.905662536621094</v>
      </c>
      <c r="T15" s="35">
        <v>50.126083374023437</v>
      </c>
      <c r="U15" s="35">
        <v>48.949741363525391</v>
      </c>
      <c r="V15" s="35">
        <v>44.127040863037109</v>
      </c>
    </row>
    <row r="16" spans="1:22" x14ac:dyDescent="0.2">
      <c r="A16" t="s">
        <v>23</v>
      </c>
      <c r="B16" s="35">
        <v>53.640979766845703</v>
      </c>
      <c r="C16" s="35">
        <v>50.267601013183594</v>
      </c>
      <c r="D16" s="35">
        <v>51.231040954589844</v>
      </c>
      <c r="E16" s="35">
        <v>53.570159912109375</v>
      </c>
      <c r="F16" s="35">
        <v>61.013229370117187</v>
      </c>
      <c r="G16" s="35">
        <v>67.032958984375</v>
      </c>
      <c r="H16" s="35">
        <v>59.107795715332031</v>
      </c>
      <c r="I16" s="35">
        <v>69.762825012207031</v>
      </c>
      <c r="J16" s="35">
        <v>66.785621643066406</v>
      </c>
      <c r="K16" s="35">
        <v>66.274505615234375</v>
      </c>
      <c r="L16" s="35">
        <v>69.155693054199219</v>
      </c>
      <c r="M16" s="35">
        <v>65.593910217285156</v>
      </c>
      <c r="N16" s="35">
        <v>70.002120971679688</v>
      </c>
      <c r="O16" s="35">
        <v>65.531944274902344</v>
      </c>
      <c r="P16" s="35">
        <v>67.706466674804688</v>
      </c>
      <c r="Q16" s="35">
        <v>60.070755004882813</v>
      </c>
      <c r="R16" s="35">
        <v>56.343292236328125</v>
      </c>
      <c r="S16" s="35">
        <v>54.571128845214844</v>
      </c>
      <c r="T16" s="35">
        <v>49.031051635742188</v>
      </c>
      <c r="U16" s="35">
        <v>48.448532104492188</v>
      </c>
      <c r="V16" s="35">
        <v>43.560211181640625</v>
      </c>
    </row>
    <row r="17" spans="1:23" x14ac:dyDescent="0.2">
      <c r="B17" s="35"/>
    </row>
    <row r="18" spans="1:23" s="8" customFormat="1" x14ac:dyDescent="0.2">
      <c r="A18" s="8" t="s">
        <v>4</v>
      </c>
      <c r="B18" s="20">
        <f>[1]!dbavg(B8:B16)</f>
        <v>54.562142449786023</v>
      </c>
      <c r="C18" s="20">
        <f>[1]!dbavg(C8:C16)</f>
        <v>48.670674252416909</v>
      </c>
      <c r="D18" s="20">
        <f>[1]!dbavg(D8:D16)</f>
        <v>51.847280055436912</v>
      </c>
      <c r="E18" s="20">
        <f>[1]!dbavg(E8:E16)</f>
        <v>53.916412591926495</v>
      </c>
      <c r="F18" s="20">
        <f>[1]!dbavg(F8:F16)</f>
        <v>59.711236538584807</v>
      </c>
      <c r="G18" s="20">
        <f>[1]!dbavg(G8:G16)</f>
        <v>77.453366191982411</v>
      </c>
      <c r="H18" s="20">
        <f>[1]!dbavg(H8:H16)</f>
        <v>62.743073630128826</v>
      </c>
      <c r="I18" s="20">
        <f>[1]!dbavg(I8:I16)</f>
        <v>71.237025878851242</v>
      </c>
      <c r="J18" s="20">
        <f>[1]!dbavg(J8:J16)</f>
        <v>67.03640368074889</v>
      </c>
      <c r="K18" s="20">
        <f>[1]!dbavg(K8:K16)</f>
        <v>64.054036330716059</v>
      </c>
      <c r="L18" s="20">
        <f>[1]!dbavg(L8:L16)</f>
        <v>64.861559481166225</v>
      </c>
      <c r="M18" s="20">
        <f>[1]!dbavg(M8:M16)</f>
        <v>64.976422316759439</v>
      </c>
      <c r="N18" s="20">
        <f>[1]!dbavg(N8:N16)</f>
        <v>70.82100537741286</v>
      </c>
      <c r="O18" s="20">
        <f>[1]!dbavg(O8:O16)</f>
        <v>66.532546342455106</v>
      </c>
      <c r="P18" s="20">
        <f>[1]!dbavg(P8:P16)</f>
        <v>71.561863211276147</v>
      </c>
      <c r="Q18" s="20">
        <f>[1]!dbavg(Q8:Q16)</f>
        <v>63.735525437500783</v>
      </c>
      <c r="R18" s="20">
        <f>[1]!dbavg(R8:R16)</f>
        <v>63.658734820600174</v>
      </c>
      <c r="S18" s="20">
        <f>[1]!dbavg(S8:S16)</f>
        <v>61.155435124128026</v>
      </c>
      <c r="T18" s="20">
        <f>[1]!dbavg(T8:T16)</f>
        <v>54.552892400802214</v>
      </c>
      <c r="U18" s="20">
        <f>[1]!dbavg(U8:U16)</f>
        <v>53.099098408185363</v>
      </c>
      <c r="V18" s="20">
        <f>[1]!dbavg(V8:V16)</f>
        <v>48.960805123009685</v>
      </c>
    </row>
    <row r="19" spans="1:23" x14ac:dyDescent="0.2">
      <c r="B19" s="4"/>
      <c r="C19" s="4"/>
      <c r="D19" s="4"/>
      <c r="E19" s="4"/>
      <c r="F19" s="4"/>
      <c r="G19" s="4"/>
      <c r="H19" s="4"/>
    </row>
    <row r="20" spans="1:23" x14ac:dyDescent="0.2">
      <c r="A20" s="12" t="s">
        <v>25</v>
      </c>
    </row>
    <row r="21" spans="1:23" x14ac:dyDescent="0.2">
      <c r="A21" t="s">
        <v>0</v>
      </c>
      <c r="B21" s="35">
        <v>25.438116073608398</v>
      </c>
      <c r="C21" s="35">
        <v>24.555088043212891</v>
      </c>
      <c r="D21" s="35">
        <v>20.801227569580078</v>
      </c>
      <c r="E21" s="35">
        <v>11.848005294799805</v>
      </c>
      <c r="F21" s="35">
        <v>10.121490478515625</v>
      </c>
      <c r="G21" s="35">
        <v>6.905024528503418</v>
      </c>
      <c r="H21" s="35">
        <v>7.0818748474121094</v>
      </c>
      <c r="I21" s="35">
        <v>6.0543975830078125</v>
      </c>
      <c r="J21" s="35">
        <v>4.9288330078125</v>
      </c>
      <c r="K21" s="35">
        <v>5.3107442855834961</v>
      </c>
      <c r="L21" s="35">
        <v>5.1292681694030762</v>
      </c>
      <c r="M21" s="35">
        <v>5.7412633895874023</v>
      </c>
      <c r="N21" s="35">
        <v>6.8398165702819824</v>
      </c>
      <c r="O21" s="35">
        <v>7.4545822143554687</v>
      </c>
      <c r="P21" s="35">
        <v>8.2770395278930664</v>
      </c>
      <c r="Q21" s="35">
        <v>8.6786117553710937</v>
      </c>
      <c r="R21" s="35">
        <v>8.9637641906738281</v>
      </c>
      <c r="S21" s="35">
        <v>9.4849882125854492</v>
      </c>
      <c r="T21" s="35">
        <v>9.9758777618408203</v>
      </c>
      <c r="U21" s="35">
        <v>10.564964294433594</v>
      </c>
      <c r="V21" s="35">
        <v>11.081513404846191</v>
      </c>
    </row>
    <row r="22" spans="1:23" x14ac:dyDescent="0.2">
      <c r="A22" s="12"/>
    </row>
    <row r="23" spans="1:23" s="13" customFormat="1" x14ac:dyDescent="0.2">
      <c r="A23" s="23" t="s">
        <v>26</v>
      </c>
      <c r="B23" s="20">
        <f>[1]!dbavg(B21:B21)</f>
        <v>25.438116073608395</v>
      </c>
      <c r="C23" s="20">
        <f>[1]!dbavg(C21:C21)</f>
        <v>24.555088043212887</v>
      </c>
      <c r="D23" s="20">
        <f>[1]!dbavg(D21:D21)</f>
        <v>20.801227569580075</v>
      </c>
      <c r="E23" s="20">
        <f>[1]!dbavg(E21:E21)</f>
        <v>11.848005294799803</v>
      </c>
      <c r="F23" s="20">
        <f>[1]!dbavg(F21:F21)</f>
        <v>10.121490478515623</v>
      </c>
      <c r="G23" s="20">
        <f>[1]!dbavg(G21:G21)</f>
        <v>6.9050245285034171</v>
      </c>
      <c r="H23" s="20">
        <f>[1]!dbavg(H21:H21)</f>
        <v>7.0818748474121094</v>
      </c>
      <c r="I23" s="20">
        <f>[1]!dbavg(I21:I21)</f>
        <v>6.0543975830078125</v>
      </c>
      <c r="J23" s="20">
        <f>[1]!dbavg(J21:J21)</f>
        <v>4.9288330078124991</v>
      </c>
      <c r="K23" s="20">
        <f>[1]!dbavg(K21:K21)</f>
        <v>5.3107442855834952</v>
      </c>
      <c r="L23" s="20">
        <f>[1]!dbavg(L21:L21)</f>
        <v>5.1292681694030762</v>
      </c>
      <c r="M23" s="20">
        <f>[1]!dbavg(M21:M21)</f>
        <v>5.7412633895874015</v>
      </c>
      <c r="N23" s="20">
        <f>[1]!dbavg(N21:N21)</f>
        <v>6.8398165702819815</v>
      </c>
      <c r="O23" s="20">
        <f>[1]!dbavg(O21:O21)</f>
        <v>7.454582214355467</v>
      </c>
      <c r="P23" s="20">
        <f>[1]!dbavg(P21:P21)</f>
        <v>8.2770395278930664</v>
      </c>
      <c r="Q23" s="20">
        <f>[1]!dbavg(Q21:Q21)</f>
        <v>8.678611755371092</v>
      </c>
      <c r="R23" s="20">
        <f>[1]!dbavg(R21:R21)</f>
        <v>8.9637641906738263</v>
      </c>
      <c r="S23" s="20">
        <f>[1]!dbavg(S21:S21)</f>
        <v>9.4849882125854474</v>
      </c>
      <c r="T23" s="20">
        <f>[1]!dbavg(T21:T21)</f>
        <v>9.9758777618408203</v>
      </c>
      <c r="U23" s="20">
        <f>[1]!dbavg(U21:U21)</f>
        <v>10.564964294433594</v>
      </c>
      <c r="V23" s="20">
        <f>[1]!dbavg(V21:V21)</f>
        <v>11.08151340484619</v>
      </c>
    </row>
    <row r="24" spans="1:23" s="13" customForma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3" x14ac:dyDescent="0.2">
      <c r="A25" t="s">
        <v>5</v>
      </c>
      <c r="B25" s="24">
        <f t="shared" ref="B25:V25" si="1">-10*LOG10(1-10^(-(B18-B23)/10))</f>
        <v>5.3167652426332548E-3</v>
      </c>
      <c r="C25" s="24">
        <f t="shared" si="1"/>
        <v>1.6868203337086156E-2</v>
      </c>
      <c r="D25" s="24">
        <f t="shared" si="1"/>
        <v>3.4146782275025875E-3</v>
      </c>
      <c r="E25" s="24">
        <f t="shared" si="1"/>
        <v>2.6974727671972236E-4</v>
      </c>
      <c r="F25" s="24">
        <f t="shared" si="1"/>
        <v>4.7732270366855257E-5</v>
      </c>
      <c r="G25" s="24">
        <f t="shared" si="1"/>
        <v>3.8278081622088225E-7</v>
      </c>
      <c r="H25" s="24">
        <f t="shared" si="1"/>
        <v>1.1794105892302843E-5</v>
      </c>
      <c r="I25" s="24">
        <f t="shared" si="1"/>
        <v>1.3168052444335303E-6</v>
      </c>
      <c r="J25" s="24">
        <f t="shared" si="1"/>
        <v>2.6731749186710131E-6</v>
      </c>
      <c r="K25" s="24">
        <f t="shared" si="1"/>
        <v>5.8003659815404923E-6</v>
      </c>
      <c r="L25" s="24">
        <f t="shared" si="1"/>
        <v>4.6190792237714438E-6</v>
      </c>
      <c r="M25" s="24">
        <f t="shared" si="1"/>
        <v>5.179271499844406E-6</v>
      </c>
      <c r="N25" s="24">
        <f t="shared" si="1"/>
        <v>1.73646293380489E-6</v>
      </c>
      <c r="O25" s="24">
        <f t="shared" si="1"/>
        <v>5.3701716435699824E-6</v>
      </c>
      <c r="P25" s="24">
        <f t="shared" si="1"/>
        <v>2.0384593005340456E-6</v>
      </c>
      <c r="Q25" s="24">
        <f t="shared" si="1"/>
        <v>1.355481581907349E-5</v>
      </c>
      <c r="R25" s="24">
        <f t="shared" si="1"/>
        <v>1.4732891311546458E-5</v>
      </c>
      <c r="S25" s="24">
        <f t="shared" si="1"/>
        <v>2.9562495928487085E-5</v>
      </c>
      <c r="T25" s="24">
        <f t="shared" si="1"/>
        <v>1.5138763930265992E-4</v>
      </c>
      <c r="U25" s="24">
        <f t="shared" si="1"/>
        <v>2.4231651575604189E-4</v>
      </c>
      <c r="V25" s="24">
        <f t="shared" si="1"/>
        <v>7.0776735494907121E-4</v>
      </c>
    </row>
    <row r="27" spans="1:23" x14ac:dyDescent="0.2">
      <c r="A27" t="s">
        <v>6</v>
      </c>
      <c r="B27" s="24">
        <f t="shared" ref="B27:V27" si="2">B18-B25</f>
        <v>54.556825684543391</v>
      </c>
      <c r="C27" s="24">
        <f t="shared" si="2"/>
        <v>48.653806049079826</v>
      </c>
      <c r="D27" s="24">
        <f t="shared" si="2"/>
        <v>51.843865377209411</v>
      </c>
      <c r="E27" s="24">
        <f t="shared" si="2"/>
        <v>53.916142844649777</v>
      </c>
      <c r="F27" s="24">
        <f t="shared" si="2"/>
        <v>59.711188806314439</v>
      </c>
      <c r="G27" s="24">
        <f t="shared" si="2"/>
        <v>77.4533658092016</v>
      </c>
      <c r="H27" s="24">
        <f t="shared" si="2"/>
        <v>62.743061836022932</v>
      </c>
      <c r="I27" s="24">
        <f t="shared" si="2"/>
        <v>71.237024562046003</v>
      </c>
      <c r="J27" s="24">
        <f t="shared" si="2"/>
        <v>67.036401007573971</v>
      </c>
      <c r="K27" s="24">
        <f t="shared" si="2"/>
        <v>64.054030530350076</v>
      </c>
      <c r="L27" s="24">
        <f t="shared" si="2"/>
        <v>64.861554862087004</v>
      </c>
      <c r="M27" s="24">
        <f t="shared" si="2"/>
        <v>64.976417137487942</v>
      </c>
      <c r="N27" s="24">
        <f t="shared" si="2"/>
        <v>70.821003640949925</v>
      </c>
      <c r="O27" s="24">
        <f t="shared" si="2"/>
        <v>66.532540972283456</v>
      </c>
      <c r="P27" s="24">
        <f t="shared" si="2"/>
        <v>71.561861172816847</v>
      </c>
      <c r="Q27" s="24">
        <f t="shared" si="2"/>
        <v>63.735511882684968</v>
      </c>
      <c r="R27" s="24">
        <f t="shared" si="2"/>
        <v>63.658720087708865</v>
      </c>
      <c r="S27" s="24">
        <f t="shared" si="2"/>
        <v>61.155405561632101</v>
      </c>
      <c r="T27" s="24">
        <f t="shared" si="2"/>
        <v>54.552741013162915</v>
      </c>
      <c r="U27" s="24">
        <f t="shared" si="2"/>
        <v>53.098856091669603</v>
      </c>
      <c r="V27" s="24">
        <f t="shared" si="2"/>
        <v>48.960097355654739</v>
      </c>
    </row>
    <row r="28" spans="1:23" x14ac:dyDescent="0.2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3" x14ac:dyDescent="0.2">
      <c r="A29" s="5" t="s">
        <v>7</v>
      </c>
      <c r="B29" s="26">
        <f>B27+10*LOG($B$4)</f>
        <v>59.414039949359193</v>
      </c>
      <c r="C29" s="26">
        <f t="shared" ref="C29:V29" si="3">C27+10*LOG($B$4)</f>
        <v>53.511020313895628</v>
      </c>
      <c r="D29" s="26">
        <f t="shared" si="3"/>
        <v>56.701079642025213</v>
      </c>
      <c r="E29" s="26">
        <f t="shared" si="3"/>
        <v>58.773357109465579</v>
      </c>
      <c r="F29" s="26">
        <f t="shared" si="3"/>
        <v>64.568403071130234</v>
      </c>
      <c r="G29" s="26">
        <f t="shared" si="3"/>
        <v>82.310580074017395</v>
      </c>
      <c r="H29" s="26">
        <f t="shared" si="3"/>
        <v>67.600276100838727</v>
      </c>
      <c r="I29" s="26">
        <f t="shared" si="3"/>
        <v>76.094238826861798</v>
      </c>
      <c r="J29" s="26">
        <f t="shared" si="3"/>
        <v>71.893615272389766</v>
      </c>
      <c r="K29" s="26">
        <f t="shared" si="3"/>
        <v>68.911244795165871</v>
      </c>
      <c r="L29" s="26">
        <f t="shared" si="3"/>
        <v>69.718769126902799</v>
      </c>
      <c r="M29" s="26">
        <f t="shared" si="3"/>
        <v>69.833631402303737</v>
      </c>
      <c r="N29" s="26">
        <f t="shared" si="3"/>
        <v>75.67821790576572</v>
      </c>
      <c r="O29" s="26">
        <f t="shared" si="3"/>
        <v>71.389755237099251</v>
      </c>
      <c r="P29" s="26">
        <f t="shared" si="3"/>
        <v>76.419075437632642</v>
      </c>
      <c r="Q29" s="26">
        <f t="shared" si="3"/>
        <v>68.59272614750077</v>
      </c>
      <c r="R29" s="26">
        <f t="shared" si="3"/>
        <v>68.515934352524667</v>
      </c>
      <c r="S29" s="26">
        <f t="shared" si="3"/>
        <v>66.012619826447903</v>
      </c>
      <c r="T29" s="26">
        <f t="shared" si="3"/>
        <v>59.409955277978717</v>
      </c>
      <c r="U29" s="26">
        <f t="shared" si="3"/>
        <v>57.956070356485405</v>
      </c>
      <c r="V29" s="26">
        <f t="shared" si="3"/>
        <v>53.817311620470541</v>
      </c>
    </row>
    <row r="31" spans="1:23" x14ac:dyDescent="0.2">
      <c r="A31" s="11" t="s">
        <v>32</v>
      </c>
      <c r="B31" s="2">
        <v>-19.100000000000001</v>
      </c>
      <c r="C31" s="2">
        <v>-16.100000000000001</v>
      </c>
      <c r="D31" s="2">
        <v>-13.4</v>
      </c>
      <c r="E31" s="2">
        <v>-10.9</v>
      </c>
      <c r="F31" s="2">
        <v>-8.6</v>
      </c>
      <c r="G31" s="2">
        <v>-6.6</v>
      </c>
      <c r="H31" s="2">
        <v>-4.8</v>
      </c>
      <c r="I31" s="2">
        <v>-3.2</v>
      </c>
      <c r="J31" s="2">
        <v>-1.9</v>
      </c>
      <c r="K31" s="2">
        <v>-0.8</v>
      </c>
      <c r="L31" s="2">
        <v>0</v>
      </c>
      <c r="M31" s="2">
        <v>0.6</v>
      </c>
      <c r="N31" s="2">
        <v>1</v>
      </c>
      <c r="O31" s="2">
        <v>1.2</v>
      </c>
      <c r="P31" s="2">
        <v>1.3</v>
      </c>
      <c r="Q31" s="2">
        <v>1.2</v>
      </c>
      <c r="R31" s="2">
        <v>1</v>
      </c>
      <c r="S31" s="2">
        <v>0.5</v>
      </c>
      <c r="T31" s="2">
        <v>-0.1</v>
      </c>
      <c r="U31" s="2">
        <v>-1.1000000000000001</v>
      </c>
      <c r="V31" s="2">
        <v>-2.5</v>
      </c>
    </row>
    <row r="32" spans="1:23" x14ac:dyDescent="0.2">
      <c r="W32" s="19" t="s">
        <v>34</v>
      </c>
    </row>
    <row r="33" spans="1:23" x14ac:dyDescent="0.2">
      <c r="A33" s="18" t="s">
        <v>33</v>
      </c>
      <c r="B33" s="24">
        <f>B29+B31</f>
        <v>40.314039949359191</v>
      </c>
      <c r="C33" s="24">
        <f t="shared" ref="C33:V33" si="4">C29+C31</f>
        <v>37.411020313895627</v>
      </c>
      <c r="D33" s="24">
        <f t="shared" si="4"/>
        <v>43.301079642025215</v>
      </c>
      <c r="E33" s="24">
        <f t="shared" si="4"/>
        <v>47.87335710946558</v>
      </c>
      <c r="F33" s="24">
        <f t="shared" si="4"/>
        <v>55.968403071130233</v>
      </c>
      <c r="G33" s="24">
        <f t="shared" si="4"/>
        <v>75.7105800740174</v>
      </c>
      <c r="H33" s="24">
        <f t="shared" si="4"/>
        <v>62.80027610083873</v>
      </c>
      <c r="I33" s="24">
        <f t="shared" si="4"/>
        <v>72.894238826861795</v>
      </c>
      <c r="J33" s="24">
        <f t="shared" si="4"/>
        <v>69.993615272389761</v>
      </c>
      <c r="K33" s="24">
        <f t="shared" si="4"/>
        <v>68.111244795165874</v>
      </c>
      <c r="L33" s="24">
        <f t="shared" si="4"/>
        <v>69.718769126902799</v>
      </c>
      <c r="M33" s="24">
        <f t="shared" si="4"/>
        <v>70.433631402303732</v>
      </c>
      <c r="N33" s="24">
        <f t="shared" si="4"/>
        <v>76.67821790576572</v>
      </c>
      <c r="O33" s="24">
        <f t="shared" si="4"/>
        <v>72.589755237099254</v>
      </c>
      <c r="P33" s="24">
        <f t="shared" si="4"/>
        <v>77.71907543763264</v>
      </c>
      <c r="Q33" s="24">
        <f t="shared" si="4"/>
        <v>69.792726147500773</v>
      </c>
      <c r="R33" s="24">
        <f t="shared" si="4"/>
        <v>69.515934352524667</v>
      </c>
      <c r="S33" s="24">
        <f t="shared" si="4"/>
        <v>66.512619826447903</v>
      </c>
      <c r="T33" s="24">
        <f t="shared" si="4"/>
        <v>59.309955277978716</v>
      </c>
      <c r="U33" s="24">
        <f t="shared" si="4"/>
        <v>56.856070356485404</v>
      </c>
      <c r="V33" s="24">
        <f t="shared" si="4"/>
        <v>51.317311620470541</v>
      </c>
      <c r="W33" s="36">
        <f>[1]!dbsum(B33:V33)</f>
        <v>83.878660169821131</v>
      </c>
    </row>
    <row r="35" spans="1:23" x14ac:dyDescent="0.2">
      <c r="A35" s="11" t="s">
        <v>35</v>
      </c>
      <c r="B35" s="2">
        <v>3</v>
      </c>
      <c r="C35" s="2">
        <v>3</v>
      </c>
      <c r="D35" s="2">
        <v>3</v>
      </c>
      <c r="E35" s="2">
        <v>2</v>
      </c>
      <c r="F35" s="2">
        <v>2</v>
      </c>
      <c r="G35" s="2">
        <v>2</v>
      </c>
      <c r="H35" s="2">
        <v>1.5</v>
      </c>
      <c r="I35" s="2">
        <v>1.5</v>
      </c>
      <c r="J35" s="2">
        <v>1.5</v>
      </c>
      <c r="K35" s="2">
        <v>1.5</v>
      </c>
      <c r="L35" s="2">
        <v>1.5</v>
      </c>
      <c r="M35" s="2">
        <v>1.5</v>
      </c>
      <c r="N35" s="2">
        <v>1.5</v>
      </c>
      <c r="O35" s="2">
        <v>1.5</v>
      </c>
      <c r="P35" s="2">
        <v>1.5</v>
      </c>
      <c r="Q35" s="2">
        <v>1.5</v>
      </c>
      <c r="R35" s="2">
        <v>1.5</v>
      </c>
      <c r="S35" s="2">
        <v>1.5</v>
      </c>
      <c r="T35" s="2">
        <v>2.5</v>
      </c>
      <c r="U35" s="2">
        <v>2.5</v>
      </c>
      <c r="V35" s="2">
        <v>2.5</v>
      </c>
      <c r="W35" s="2">
        <v>1.5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D7" workbookViewId="0">
      <selection activeCell="W31" sqref="W31"/>
    </sheetView>
  </sheetViews>
  <sheetFormatPr defaultRowHeight="12.75" x14ac:dyDescent="0.2"/>
  <cols>
    <col min="1" max="1" width="15.140625" customWidth="1"/>
    <col min="2" max="2" width="8.5703125" style="30" customWidth="1"/>
    <col min="3" max="22" width="6.85546875" style="30" customWidth="1"/>
  </cols>
  <sheetData>
    <row r="1" spans="1:22" ht="18" x14ac:dyDescent="0.25">
      <c r="A1" s="22" t="s">
        <v>27</v>
      </c>
    </row>
    <row r="2" spans="1:22" x14ac:dyDescent="0.2">
      <c r="A2" s="25" t="s">
        <v>9</v>
      </c>
      <c r="B2" s="32" t="s">
        <v>37</v>
      </c>
      <c r="C2" s="32" t="s">
        <v>38</v>
      </c>
      <c r="D2" s="32" t="s">
        <v>39</v>
      </c>
    </row>
    <row r="3" spans="1:22" ht="25.5" x14ac:dyDescent="0.2">
      <c r="A3" s="25" t="s">
        <v>8</v>
      </c>
      <c r="B3" s="3">
        <v>0.85</v>
      </c>
      <c r="C3" s="3">
        <v>0.8</v>
      </c>
      <c r="D3" s="3">
        <v>0.7</v>
      </c>
    </row>
    <row r="4" spans="1:22" x14ac:dyDescent="0.2">
      <c r="A4" t="s">
        <v>9</v>
      </c>
      <c r="B4" s="27">
        <f>B3*C3+(B3)*4*D3</f>
        <v>3.06</v>
      </c>
      <c r="C4" s="32" t="s">
        <v>36</v>
      </c>
    </row>
    <row r="6" spans="1:22" s="9" customFormat="1" x14ac:dyDescent="0.2">
      <c r="A6" s="9" t="s">
        <v>40</v>
      </c>
      <c r="B6" s="28">
        <v>100</v>
      </c>
      <c r="C6" s="28">
        <v>125</v>
      </c>
      <c r="D6" s="28">
        <v>160</v>
      </c>
      <c r="E6" s="28">
        <f>B6*2</f>
        <v>200</v>
      </c>
      <c r="F6" s="28">
        <f t="shared" ref="F6:U6" si="0">C6*2</f>
        <v>250</v>
      </c>
      <c r="G6" s="28">
        <v>315</v>
      </c>
      <c r="H6" s="28">
        <f t="shared" si="0"/>
        <v>400</v>
      </c>
      <c r="I6" s="28">
        <f t="shared" si="0"/>
        <v>500</v>
      </c>
      <c r="J6" s="28">
        <f t="shared" si="0"/>
        <v>630</v>
      </c>
      <c r="K6" s="28">
        <f t="shared" si="0"/>
        <v>800</v>
      </c>
      <c r="L6" s="28">
        <f t="shared" si="0"/>
        <v>1000</v>
      </c>
      <c r="M6" s="28">
        <v>1250</v>
      </c>
      <c r="N6" s="28">
        <f t="shared" si="0"/>
        <v>1600</v>
      </c>
      <c r="O6" s="28">
        <f t="shared" si="0"/>
        <v>2000</v>
      </c>
      <c r="P6" s="28">
        <f t="shared" si="0"/>
        <v>2500</v>
      </c>
      <c r="Q6" s="28">
        <v>3150</v>
      </c>
      <c r="R6" s="28">
        <f t="shared" si="0"/>
        <v>4000</v>
      </c>
      <c r="S6" s="28">
        <f t="shared" si="0"/>
        <v>5000</v>
      </c>
      <c r="T6" s="28">
        <f t="shared" si="0"/>
        <v>6300</v>
      </c>
      <c r="U6" s="28">
        <f t="shared" si="0"/>
        <v>8000</v>
      </c>
      <c r="V6" s="28">
        <f>S6*2</f>
        <v>10000</v>
      </c>
    </row>
    <row r="7" spans="1:22" s="15" customFormat="1" x14ac:dyDescent="0.2">
      <c r="A7" s="15" t="s">
        <v>10</v>
      </c>
      <c r="B7">
        <v>51.9</v>
      </c>
      <c r="C7">
        <v>54.8</v>
      </c>
      <c r="D7">
        <v>59</v>
      </c>
      <c r="E7">
        <v>51</v>
      </c>
      <c r="F7">
        <v>56.6</v>
      </c>
      <c r="G7">
        <v>74.599999999999994</v>
      </c>
      <c r="H7">
        <v>62.6</v>
      </c>
      <c r="I7">
        <v>71.3</v>
      </c>
      <c r="J7">
        <v>65.599999999999994</v>
      </c>
      <c r="K7">
        <v>62.9</v>
      </c>
      <c r="L7">
        <v>66.7</v>
      </c>
      <c r="M7">
        <v>60.1</v>
      </c>
      <c r="N7">
        <v>71.599999999999994</v>
      </c>
      <c r="O7">
        <v>67.400000000000006</v>
      </c>
      <c r="P7">
        <v>70.2</v>
      </c>
      <c r="Q7">
        <v>64.599999999999994</v>
      </c>
      <c r="R7">
        <v>63</v>
      </c>
      <c r="S7">
        <v>61.9</v>
      </c>
      <c r="T7">
        <v>53.5</v>
      </c>
      <c r="U7">
        <v>48.9</v>
      </c>
      <c r="V7">
        <v>46.8</v>
      </c>
    </row>
    <row r="8" spans="1:22" s="15" customFormat="1" x14ac:dyDescent="0.2">
      <c r="A8" s="15" t="s">
        <v>11</v>
      </c>
      <c r="B8">
        <v>34.5</v>
      </c>
      <c r="C8">
        <v>46.4</v>
      </c>
      <c r="D8">
        <v>49.7</v>
      </c>
      <c r="E8">
        <v>50.6</v>
      </c>
      <c r="F8">
        <v>57.5</v>
      </c>
      <c r="G8">
        <v>74.5</v>
      </c>
      <c r="H8">
        <v>60.8</v>
      </c>
      <c r="I8">
        <v>70.400000000000006</v>
      </c>
      <c r="J8">
        <v>66.3</v>
      </c>
      <c r="K8">
        <v>61.3</v>
      </c>
      <c r="L8">
        <v>62.1</v>
      </c>
      <c r="M8">
        <v>61.4</v>
      </c>
      <c r="N8">
        <v>69.2</v>
      </c>
      <c r="O8">
        <v>65.8</v>
      </c>
      <c r="P8">
        <v>70.8</v>
      </c>
      <c r="Q8">
        <v>62</v>
      </c>
      <c r="R8">
        <v>59.9</v>
      </c>
      <c r="S8">
        <v>57.4</v>
      </c>
      <c r="T8">
        <v>50</v>
      </c>
      <c r="U8">
        <v>46.7</v>
      </c>
      <c r="V8">
        <v>44.7</v>
      </c>
    </row>
    <row r="9" spans="1:22" s="15" customFormat="1" x14ac:dyDescent="0.2">
      <c r="A9" s="15" t="s">
        <v>12</v>
      </c>
      <c r="B9">
        <v>51.2</v>
      </c>
      <c r="C9">
        <v>47.9</v>
      </c>
      <c r="D9">
        <v>39.200000000000003</v>
      </c>
      <c r="E9">
        <v>51.1</v>
      </c>
      <c r="F9">
        <v>58</v>
      </c>
      <c r="G9">
        <v>80.400000000000006</v>
      </c>
      <c r="H9">
        <v>58.9</v>
      </c>
      <c r="I9">
        <v>66.8</v>
      </c>
      <c r="J9">
        <v>67.5</v>
      </c>
      <c r="K9">
        <v>61.7</v>
      </c>
      <c r="L9">
        <v>62.3</v>
      </c>
      <c r="M9">
        <v>60.5</v>
      </c>
      <c r="N9">
        <v>69.400000000000006</v>
      </c>
      <c r="O9">
        <v>63.5</v>
      </c>
      <c r="P9">
        <v>69.599999999999994</v>
      </c>
      <c r="Q9">
        <v>58.3</v>
      </c>
      <c r="R9">
        <v>59.4</v>
      </c>
      <c r="S9">
        <v>57.4</v>
      </c>
      <c r="T9">
        <v>48.5</v>
      </c>
      <c r="U9">
        <v>45.1</v>
      </c>
      <c r="V9">
        <v>41.3</v>
      </c>
    </row>
    <row r="10" spans="1:22" s="15" customFormat="1" x14ac:dyDescent="0.2">
      <c r="A10" s="16" t="s">
        <v>28</v>
      </c>
      <c r="B10">
        <v>46.6</v>
      </c>
      <c r="C10">
        <v>42.7</v>
      </c>
      <c r="D10">
        <v>52.9</v>
      </c>
      <c r="E10">
        <v>53</v>
      </c>
      <c r="F10">
        <v>58.2</v>
      </c>
      <c r="G10">
        <v>77.7</v>
      </c>
      <c r="H10">
        <v>59.9</v>
      </c>
      <c r="I10">
        <v>69.2</v>
      </c>
      <c r="J10">
        <v>65.400000000000006</v>
      </c>
      <c r="K10">
        <v>60.4</v>
      </c>
      <c r="L10">
        <v>61.4</v>
      </c>
      <c r="M10">
        <v>60.3</v>
      </c>
      <c r="N10">
        <v>69</v>
      </c>
      <c r="O10">
        <v>63.6</v>
      </c>
      <c r="P10">
        <v>71.2</v>
      </c>
      <c r="Q10">
        <v>61.2</v>
      </c>
      <c r="R10">
        <v>59.3</v>
      </c>
      <c r="S10">
        <v>56.2</v>
      </c>
      <c r="T10">
        <v>49.9</v>
      </c>
      <c r="U10">
        <v>46</v>
      </c>
      <c r="V10">
        <v>41.7</v>
      </c>
    </row>
    <row r="11" spans="1:22" s="15" customFormat="1" x14ac:dyDescent="0.2">
      <c r="A11" s="16" t="s">
        <v>29</v>
      </c>
      <c r="B11">
        <v>42.9</v>
      </c>
      <c r="C11">
        <v>48.2</v>
      </c>
      <c r="D11">
        <v>49.5</v>
      </c>
      <c r="E11">
        <v>49.6</v>
      </c>
      <c r="F11">
        <v>57.6</v>
      </c>
      <c r="G11">
        <v>68.2</v>
      </c>
      <c r="H11">
        <v>56</v>
      </c>
      <c r="I11">
        <v>67.2</v>
      </c>
      <c r="J11">
        <v>62.1</v>
      </c>
      <c r="K11">
        <v>61.2</v>
      </c>
      <c r="L11">
        <v>61.4</v>
      </c>
      <c r="M11">
        <v>59.9</v>
      </c>
      <c r="N11">
        <v>66.7</v>
      </c>
      <c r="O11">
        <v>63.6</v>
      </c>
      <c r="P11">
        <v>66.7</v>
      </c>
      <c r="Q11">
        <v>60.7</v>
      </c>
      <c r="R11">
        <v>60</v>
      </c>
      <c r="S11">
        <v>56.5</v>
      </c>
      <c r="T11">
        <v>50.5</v>
      </c>
      <c r="U11">
        <v>49</v>
      </c>
      <c r="V11">
        <v>40.700000000000003</v>
      </c>
    </row>
    <row r="12" spans="1:22" s="15" customForma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x14ac:dyDescent="0.2">
      <c r="A13" t="s">
        <v>13</v>
      </c>
      <c r="B13" s="30">
        <f>B3*C3</f>
        <v>0.68</v>
      </c>
      <c r="C13" s="32" t="s">
        <v>36</v>
      </c>
    </row>
    <row r="14" spans="1:22" x14ac:dyDescent="0.2">
      <c r="A14" t="s">
        <v>14</v>
      </c>
      <c r="B14" s="27">
        <f>C3*D3</f>
        <v>0.55999999999999994</v>
      </c>
      <c r="C14" s="32" t="s">
        <v>36</v>
      </c>
    </row>
    <row r="15" spans="1:22" x14ac:dyDescent="0.2">
      <c r="A15" t="s">
        <v>15</v>
      </c>
      <c r="B15" s="27">
        <v>0.48799999999999999</v>
      </c>
      <c r="C15" s="32" t="s">
        <v>36</v>
      </c>
    </row>
    <row r="16" spans="1:22" x14ac:dyDescent="0.2">
      <c r="A16" s="11" t="s">
        <v>30</v>
      </c>
      <c r="B16" s="27">
        <v>0.48799999999999999</v>
      </c>
      <c r="C16" s="32" t="s">
        <v>36</v>
      </c>
    </row>
    <row r="17" spans="1:23" x14ac:dyDescent="0.2">
      <c r="A17" s="11" t="s">
        <v>31</v>
      </c>
      <c r="B17" s="27">
        <v>0.48799999999999999</v>
      </c>
      <c r="C17" s="32" t="s">
        <v>36</v>
      </c>
    </row>
    <row r="19" spans="1:23" x14ac:dyDescent="0.2">
      <c r="A19" t="s">
        <v>41</v>
      </c>
      <c r="B19" s="33">
        <f>B7+10*LOG10($B13)</f>
        <v>50.225089127062361</v>
      </c>
      <c r="C19" s="33">
        <f t="shared" ref="C19:V19" si="1">C7+10*LOG10($B13)</f>
        <v>53.12508912706236</v>
      </c>
      <c r="D19" s="33">
        <f t="shared" si="1"/>
        <v>57.325089127062363</v>
      </c>
      <c r="E19" s="33">
        <f t="shared" si="1"/>
        <v>49.325089127062363</v>
      </c>
      <c r="F19" s="33">
        <f t="shared" si="1"/>
        <v>54.925089127062364</v>
      </c>
      <c r="G19" s="33">
        <f t="shared" si="1"/>
        <v>72.925089127062364</v>
      </c>
      <c r="H19" s="33">
        <f t="shared" si="1"/>
        <v>60.925089127062364</v>
      </c>
      <c r="I19" s="33">
        <f t="shared" si="1"/>
        <v>69.625089127062367</v>
      </c>
      <c r="J19" s="33">
        <f t="shared" si="1"/>
        <v>63.925089127062357</v>
      </c>
      <c r="K19" s="33">
        <f t="shared" si="1"/>
        <v>61.225089127062361</v>
      </c>
      <c r="L19" s="33">
        <f t="shared" si="1"/>
        <v>65.025089127062373</v>
      </c>
      <c r="M19" s="33">
        <f t="shared" si="1"/>
        <v>58.425089127062364</v>
      </c>
      <c r="N19" s="33">
        <f t="shared" si="1"/>
        <v>69.925089127062364</v>
      </c>
      <c r="O19" s="33">
        <f t="shared" si="1"/>
        <v>65.725089127062375</v>
      </c>
      <c r="P19" s="33">
        <f t="shared" si="1"/>
        <v>68.525089127062373</v>
      </c>
      <c r="Q19" s="33">
        <f t="shared" si="1"/>
        <v>62.925089127062357</v>
      </c>
      <c r="R19" s="33">
        <f t="shared" si="1"/>
        <v>61.325089127062363</v>
      </c>
      <c r="S19" s="33">
        <f t="shared" si="1"/>
        <v>60.225089127062361</v>
      </c>
      <c r="T19" s="33">
        <f t="shared" si="1"/>
        <v>51.825089127062363</v>
      </c>
      <c r="U19" s="33">
        <f t="shared" si="1"/>
        <v>47.225089127062361</v>
      </c>
      <c r="V19" s="33">
        <f t="shared" si="1"/>
        <v>45.12508912706236</v>
      </c>
    </row>
    <row r="20" spans="1:23" x14ac:dyDescent="0.2">
      <c r="A20" t="s">
        <v>16</v>
      </c>
      <c r="B20" s="33">
        <f t="shared" ref="B20:V20" si="2">B8+10*LOG10($B14)</f>
        <v>31.981880270062003</v>
      </c>
      <c r="C20" s="33">
        <f t="shared" si="2"/>
        <v>43.881880270061998</v>
      </c>
      <c r="D20" s="33">
        <f t="shared" si="2"/>
        <v>47.18188027006201</v>
      </c>
      <c r="E20" s="33">
        <f t="shared" si="2"/>
        <v>48.081880270062001</v>
      </c>
      <c r="F20" s="33">
        <f t="shared" si="2"/>
        <v>54.981880270062007</v>
      </c>
      <c r="G20" s="33">
        <f t="shared" si="2"/>
        <v>71.981880270062007</v>
      </c>
      <c r="H20" s="33">
        <f t="shared" si="2"/>
        <v>58.281880270062004</v>
      </c>
      <c r="I20" s="33">
        <f t="shared" si="2"/>
        <v>67.881880270062013</v>
      </c>
      <c r="J20" s="33">
        <f t="shared" si="2"/>
        <v>63.781880270062004</v>
      </c>
      <c r="K20" s="33">
        <f t="shared" si="2"/>
        <v>58.781880270062004</v>
      </c>
      <c r="L20" s="33">
        <f t="shared" si="2"/>
        <v>59.581880270062001</v>
      </c>
      <c r="M20" s="33">
        <f t="shared" si="2"/>
        <v>58.881880270061998</v>
      </c>
      <c r="N20" s="33">
        <f t="shared" si="2"/>
        <v>66.68188027006201</v>
      </c>
      <c r="O20" s="33">
        <f t="shared" si="2"/>
        <v>63.281880270062004</v>
      </c>
      <c r="P20" s="33">
        <f t="shared" si="2"/>
        <v>68.281880270062004</v>
      </c>
      <c r="Q20" s="33">
        <f t="shared" si="2"/>
        <v>59.481880270062007</v>
      </c>
      <c r="R20" s="33">
        <f t="shared" si="2"/>
        <v>57.381880270061998</v>
      </c>
      <c r="S20" s="33">
        <f t="shared" si="2"/>
        <v>54.881880270061998</v>
      </c>
      <c r="T20" s="33">
        <f t="shared" si="2"/>
        <v>47.481880270062007</v>
      </c>
      <c r="U20" s="33">
        <f t="shared" si="2"/>
        <v>44.18188027006201</v>
      </c>
      <c r="V20" s="33">
        <f t="shared" si="2"/>
        <v>42.18188027006201</v>
      </c>
    </row>
    <row r="21" spans="1:23" x14ac:dyDescent="0.2">
      <c r="A21" t="s">
        <v>17</v>
      </c>
      <c r="B21" s="33">
        <f t="shared" ref="B21:V21" si="3">B9+10*LOG10($B15)</f>
        <v>48.084198220027112</v>
      </c>
      <c r="C21" s="33">
        <f t="shared" si="3"/>
        <v>44.784198220027108</v>
      </c>
      <c r="D21" s="33">
        <f t="shared" si="3"/>
        <v>36.084198220027112</v>
      </c>
      <c r="E21" s="33">
        <f t="shared" si="3"/>
        <v>47.98419822002711</v>
      </c>
      <c r="F21" s="33">
        <f t="shared" si="3"/>
        <v>54.884198220027109</v>
      </c>
      <c r="G21" s="33">
        <f t="shared" si="3"/>
        <v>77.284198220027108</v>
      </c>
      <c r="H21" s="33">
        <f t="shared" si="3"/>
        <v>55.784198220027108</v>
      </c>
      <c r="I21" s="33">
        <f t="shared" si="3"/>
        <v>63.684198220027106</v>
      </c>
      <c r="J21" s="33">
        <f t="shared" si="3"/>
        <v>64.384198220027102</v>
      </c>
      <c r="K21" s="33">
        <f t="shared" si="3"/>
        <v>58.584198220027112</v>
      </c>
      <c r="L21" s="33">
        <f t="shared" si="3"/>
        <v>59.184198220027106</v>
      </c>
      <c r="M21" s="33">
        <f t="shared" si="3"/>
        <v>57.384198220027109</v>
      </c>
      <c r="N21" s="33">
        <f t="shared" si="3"/>
        <v>66.284198220027108</v>
      </c>
      <c r="O21" s="33">
        <f t="shared" si="3"/>
        <v>60.384198220027109</v>
      </c>
      <c r="P21" s="33">
        <f t="shared" si="3"/>
        <v>66.484198220027096</v>
      </c>
      <c r="Q21" s="33">
        <f t="shared" si="3"/>
        <v>55.184198220027106</v>
      </c>
      <c r="R21" s="33">
        <f t="shared" si="3"/>
        <v>56.284198220027108</v>
      </c>
      <c r="S21" s="33">
        <f t="shared" si="3"/>
        <v>54.284198220027108</v>
      </c>
      <c r="T21" s="33">
        <f t="shared" si="3"/>
        <v>45.384198220027109</v>
      </c>
      <c r="U21" s="33">
        <f t="shared" si="3"/>
        <v>41.98419822002711</v>
      </c>
      <c r="V21" s="33">
        <f t="shared" si="3"/>
        <v>38.184198220027106</v>
      </c>
    </row>
    <row r="22" spans="1:23" x14ac:dyDescent="0.2">
      <c r="A22" s="11" t="s">
        <v>42</v>
      </c>
      <c r="B22" s="33">
        <f t="shared" ref="B22:V22" si="4">B10+10*LOG10($B16)</f>
        <v>43.48419822002711</v>
      </c>
      <c r="C22" s="33">
        <f t="shared" si="4"/>
        <v>39.584198220027112</v>
      </c>
      <c r="D22" s="33">
        <f t="shared" si="4"/>
        <v>49.784198220027108</v>
      </c>
      <c r="E22" s="33">
        <f t="shared" si="4"/>
        <v>49.884198220027109</v>
      </c>
      <c r="F22" s="33">
        <f t="shared" si="4"/>
        <v>55.084198220027112</v>
      </c>
      <c r="G22" s="33">
        <f t="shared" si="4"/>
        <v>74.584198220027105</v>
      </c>
      <c r="H22" s="33">
        <f t="shared" si="4"/>
        <v>56.784198220027108</v>
      </c>
      <c r="I22" s="33">
        <f t="shared" si="4"/>
        <v>66.084198220027105</v>
      </c>
      <c r="J22" s="33">
        <f t="shared" si="4"/>
        <v>62.284198220027115</v>
      </c>
      <c r="K22" s="33">
        <f t="shared" si="4"/>
        <v>57.284198220027108</v>
      </c>
      <c r="L22" s="33">
        <f t="shared" si="4"/>
        <v>58.284198220027108</v>
      </c>
      <c r="M22" s="33">
        <f t="shared" si="4"/>
        <v>57.184198220027106</v>
      </c>
      <c r="N22" s="33">
        <f t="shared" si="4"/>
        <v>65.884198220027102</v>
      </c>
      <c r="O22" s="33">
        <f t="shared" si="4"/>
        <v>60.48419822002711</v>
      </c>
      <c r="P22" s="33">
        <f t="shared" si="4"/>
        <v>68.084198220027105</v>
      </c>
      <c r="Q22" s="33">
        <f t="shared" si="4"/>
        <v>58.084198220027112</v>
      </c>
      <c r="R22" s="33">
        <f t="shared" si="4"/>
        <v>56.184198220027106</v>
      </c>
      <c r="S22" s="33">
        <f t="shared" si="4"/>
        <v>53.084198220027112</v>
      </c>
      <c r="T22" s="33">
        <f t="shared" si="4"/>
        <v>46.784198220027108</v>
      </c>
      <c r="U22" s="33">
        <f t="shared" si="4"/>
        <v>42.884198220027109</v>
      </c>
      <c r="V22" s="33">
        <f t="shared" si="4"/>
        <v>38.584198220027112</v>
      </c>
    </row>
    <row r="23" spans="1:23" x14ac:dyDescent="0.2">
      <c r="A23" s="11" t="s">
        <v>43</v>
      </c>
      <c r="B23" s="33">
        <f t="shared" ref="B23:V23" si="5">B11+10*LOG10($B17)</f>
        <v>39.784198220027108</v>
      </c>
      <c r="C23" s="33">
        <f t="shared" si="5"/>
        <v>45.084198220027112</v>
      </c>
      <c r="D23" s="33">
        <f t="shared" si="5"/>
        <v>46.384198220027109</v>
      </c>
      <c r="E23" s="33">
        <f t="shared" si="5"/>
        <v>46.48419822002711</v>
      </c>
      <c r="F23" s="33">
        <f t="shared" si="5"/>
        <v>54.48419822002711</v>
      </c>
      <c r="G23" s="33">
        <f t="shared" si="5"/>
        <v>65.084198220027105</v>
      </c>
      <c r="H23" s="33">
        <f t="shared" si="5"/>
        <v>52.884198220027109</v>
      </c>
      <c r="I23" s="33">
        <f t="shared" si="5"/>
        <v>64.084198220027105</v>
      </c>
      <c r="J23" s="33">
        <f t="shared" si="5"/>
        <v>58.98419822002711</v>
      </c>
      <c r="K23" s="33">
        <f t="shared" si="5"/>
        <v>58.084198220027112</v>
      </c>
      <c r="L23" s="33">
        <f t="shared" si="5"/>
        <v>58.284198220027108</v>
      </c>
      <c r="M23" s="33">
        <f t="shared" si="5"/>
        <v>56.784198220027108</v>
      </c>
      <c r="N23" s="33">
        <f t="shared" si="5"/>
        <v>63.584198220027112</v>
      </c>
      <c r="O23" s="33">
        <f t="shared" si="5"/>
        <v>60.48419822002711</v>
      </c>
      <c r="P23" s="33">
        <f t="shared" si="5"/>
        <v>63.584198220027112</v>
      </c>
      <c r="Q23" s="33">
        <f t="shared" si="5"/>
        <v>57.584198220027112</v>
      </c>
      <c r="R23" s="33">
        <f t="shared" si="5"/>
        <v>56.884198220027109</v>
      </c>
      <c r="S23" s="33">
        <f t="shared" si="5"/>
        <v>53.384198220027109</v>
      </c>
      <c r="T23" s="33">
        <f t="shared" si="5"/>
        <v>47.384198220027109</v>
      </c>
      <c r="U23" s="33">
        <f t="shared" si="5"/>
        <v>45.884198220027109</v>
      </c>
      <c r="V23" s="33">
        <f t="shared" si="5"/>
        <v>37.584198220027112</v>
      </c>
    </row>
    <row r="24" spans="1:23" x14ac:dyDescent="0.2">
      <c r="B24" s="31"/>
      <c r="C24" s="31"/>
      <c r="D24" s="31"/>
      <c r="E24" s="31"/>
      <c r="F24" s="31"/>
      <c r="G24" s="31"/>
      <c r="H24" s="31"/>
    </row>
    <row r="25" spans="1:23" s="6" customFormat="1" x14ac:dyDescent="0.2">
      <c r="A25" s="6" t="s">
        <v>7</v>
      </c>
      <c r="B25" s="37">
        <f>10*LOG10(ABS(-1*10^(B19/10)+10^(B20/10)+10^(B21/10)-1*10^(B22/10)-1*10^(B23/10)))</f>
        <v>48.526717978318317</v>
      </c>
      <c r="C25" s="34">
        <f>[1]!dbsum(C19:C23)</f>
        <v>54.788841865090198</v>
      </c>
      <c r="D25" s="34">
        <f>[1]!dbsum(D19:D23)</f>
        <v>58.663522774494936</v>
      </c>
      <c r="E25" s="34">
        <f>[1]!dbsum(E19:E23)</f>
        <v>55.497938888680061</v>
      </c>
      <c r="F25" s="34">
        <f>[1]!dbsum(F19:F23)</f>
        <v>61.86637525166153</v>
      </c>
      <c r="G25" s="34">
        <f>[1]!dbsum(G19:G23)</f>
        <v>80.822906713789791</v>
      </c>
      <c r="H25" s="34">
        <f>[1]!dbsum(H19:H23)</f>
        <v>64.713857965195913</v>
      </c>
      <c r="I25" s="34">
        <f>[1]!dbsum(I19:I23)</f>
        <v>73.850520241071848</v>
      </c>
      <c r="J25" s="34">
        <f>[1]!dbsum(J19:J23)</f>
        <v>70.036983338015801</v>
      </c>
      <c r="K25" s="34">
        <f>[1]!dbsum(K19:K23)</f>
        <v>66.000477108880816</v>
      </c>
      <c r="L25" s="34">
        <f>[1]!dbsum(L19:L23)</f>
        <v>67.969079430042385</v>
      </c>
      <c r="M25" s="34">
        <f>[1]!dbsum(M19:M23)</f>
        <v>64.794590720353355</v>
      </c>
      <c r="N25" s="34">
        <f>[1]!dbsum(N19:N23)</f>
        <v>73.961302583105535</v>
      </c>
      <c r="O25" s="34">
        <f>[1]!dbsum(O19:O23)</f>
        <v>69.635196766098986</v>
      </c>
      <c r="P25" s="34">
        <f>[1]!dbsum(P19:P23)</f>
        <v>74.316758330231394</v>
      </c>
      <c r="Q25" s="34">
        <f>[1]!dbsum(Q19:Q23)</f>
        <v>66.429854992272524</v>
      </c>
      <c r="R25" s="34">
        <f>[1]!dbsum(R19:R23)</f>
        <v>65.095273569533731</v>
      </c>
      <c r="S25" s="34">
        <f>[1]!dbsum(S19:S23)</f>
        <v>63.118657015844278</v>
      </c>
      <c r="T25" s="34">
        <f>[1]!dbsum(T19:T23)</f>
        <v>55.381015698486465</v>
      </c>
      <c r="U25" s="34">
        <f>[1]!dbsum(U19:U23)</f>
        <v>51.845784146157101</v>
      </c>
      <c r="V25" s="34">
        <f>[1]!dbsum(V19:V23)</f>
        <v>48.363754291687428</v>
      </c>
    </row>
    <row r="27" spans="1:23" x14ac:dyDescent="0.2">
      <c r="A27" s="11" t="s">
        <v>32</v>
      </c>
      <c r="B27" s="30">
        <v>-19.100000000000001</v>
      </c>
      <c r="C27" s="30">
        <v>-16.100000000000001</v>
      </c>
      <c r="D27" s="30">
        <v>-13.4</v>
      </c>
      <c r="E27" s="30">
        <v>-10.9</v>
      </c>
      <c r="F27" s="30">
        <v>-8.6</v>
      </c>
      <c r="G27" s="30">
        <v>-6.6</v>
      </c>
      <c r="H27" s="30">
        <v>-4.8</v>
      </c>
      <c r="I27" s="30">
        <v>-3.2</v>
      </c>
      <c r="J27" s="30">
        <v>-1.9</v>
      </c>
      <c r="K27" s="30">
        <v>-0.8</v>
      </c>
      <c r="L27" s="30">
        <v>0</v>
      </c>
      <c r="M27" s="30">
        <v>0.6</v>
      </c>
      <c r="N27" s="30">
        <v>1</v>
      </c>
      <c r="O27" s="30">
        <v>1.2</v>
      </c>
      <c r="P27" s="30">
        <v>1.3</v>
      </c>
      <c r="Q27" s="30">
        <v>1.2</v>
      </c>
      <c r="R27" s="30">
        <v>1</v>
      </c>
      <c r="S27" s="30">
        <v>0.5</v>
      </c>
      <c r="T27" s="30">
        <v>-0.1</v>
      </c>
      <c r="U27" s="30">
        <v>-1.1000000000000001</v>
      </c>
      <c r="V27" s="30">
        <v>-2.5</v>
      </c>
    </row>
    <row r="28" spans="1:23" x14ac:dyDescent="0.2">
      <c r="W28" s="19" t="s">
        <v>34</v>
      </c>
    </row>
    <row r="29" spans="1:23" x14ac:dyDescent="0.2">
      <c r="A29" s="18" t="s">
        <v>33</v>
      </c>
      <c r="B29" s="33">
        <f>B25+B27</f>
        <v>29.426717978318315</v>
      </c>
      <c r="C29" s="33">
        <f t="shared" ref="C29:V29" si="6">C25+C27</f>
        <v>38.688841865090197</v>
      </c>
      <c r="D29" s="33">
        <f t="shared" si="6"/>
        <v>45.263522774494938</v>
      </c>
      <c r="E29" s="33">
        <f t="shared" si="6"/>
        <v>44.597938888680062</v>
      </c>
      <c r="F29" s="33">
        <f t="shared" si="6"/>
        <v>53.266375251661529</v>
      </c>
      <c r="G29" s="33">
        <f t="shared" si="6"/>
        <v>74.222906713789797</v>
      </c>
      <c r="H29" s="33">
        <f t="shared" si="6"/>
        <v>59.913857965195916</v>
      </c>
      <c r="I29" s="33">
        <f t="shared" si="6"/>
        <v>70.650520241071845</v>
      </c>
      <c r="J29" s="33">
        <f t="shared" si="6"/>
        <v>68.136983338015796</v>
      </c>
      <c r="K29" s="33">
        <f t="shared" si="6"/>
        <v>65.200477108880818</v>
      </c>
      <c r="L29" s="33">
        <f t="shared" si="6"/>
        <v>67.969079430042385</v>
      </c>
      <c r="M29" s="33">
        <f t="shared" si="6"/>
        <v>65.394590720353349</v>
      </c>
      <c r="N29" s="33">
        <f t="shared" si="6"/>
        <v>74.961302583105535</v>
      </c>
      <c r="O29" s="33">
        <f t="shared" si="6"/>
        <v>70.835196766098989</v>
      </c>
      <c r="P29" s="33">
        <f t="shared" si="6"/>
        <v>75.616758330231391</v>
      </c>
      <c r="Q29" s="33">
        <f t="shared" si="6"/>
        <v>67.629854992272527</v>
      </c>
      <c r="R29" s="33">
        <f t="shared" si="6"/>
        <v>66.095273569533731</v>
      </c>
      <c r="S29" s="33">
        <f t="shared" si="6"/>
        <v>63.618657015844278</v>
      </c>
      <c r="T29" s="33">
        <f t="shared" si="6"/>
        <v>55.281015698486463</v>
      </c>
      <c r="U29" s="33">
        <f t="shared" si="6"/>
        <v>50.745784146157099</v>
      </c>
      <c r="V29" s="33">
        <f t="shared" si="6"/>
        <v>45.863754291687428</v>
      </c>
      <c r="W29" s="36">
        <f>[1]!dbsum(B29:V29)</f>
        <v>81.802461888023018</v>
      </c>
    </row>
    <row r="31" spans="1:23" x14ac:dyDescent="0.2">
      <c r="A31" s="11" t="s">
        <v>35</v>
      </c>
      <c r="B31" s="30">
        <v>3</v>
      </c>
      <c r="C31" s="30">
        <v>3</v>
      </c>
      <c r="D31" s="30">
        <v>3</v>
      </c>
      <c r="E31" s="30">
        <v>2</v>
      </c>
      <c r="F31" s="30">
        <v>2</v>
      </c>
      <c r="G31" s="30">
        <v>2</v>
      </c>
      <c r="H31" s="30">
        <v>2</v>
      </c>
      <c r="I31" s="30">
        <v>2</v>
      </c>
      <c r="J31" s="30">
        <v>2</v>
      </c>
      <c r="K31" s="30">
        <v>1.5</v>
      </c>
      <c r="L31" s="30">
        <v>1.5</v>
      </c>
      <c r="M31" s="30">
        <v>1.5</v>
      </c>
      <c r="N31" s="30">
        <v>1.5</v>
      </c>
      <c r="O31" s="30">
        <v>1.5</v>
      </c>
      <c r="P31" s="30">
        <v>1.5</v>
      </c>
      <c r="Q31" s="30">
        <v>1.5</v>
      </c>
      <c r="R31" s="30">
        <v>1.5</v>
      </c>
      <c r="S31" s="30">
        <v>1.5</v>
      </c>
      <c r="T31" s="30">
        <v>2.5</v>
      </c>
      <c r="U31" s="30">
        <v>2.5</v>
      </c>
      <c r="V31" s="30">
        <v>2.5</v>
      </c>
      <c r="W31" s="2">
        <v>1.5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Grafici</vt:lpstr>
      </vt:variant>
      <vt:variant>
        <vt:i4>1</vt:i4>
      </vt:variant>
    </vt:vector>
  </HeadingPairs>
  <TitlesOfParts>
    <vt:vector size="3" baseType="lpstr">
      <vt:lpstr>ISO 3744</vt:lpstr>
      <vt:lpstr>ISO 9614-2</vt:lpstr>
      <vt:lpstr>Grafico_Confronto</vt:lpstr>
    </vt:vector>
  </TitlesOfParts>
  <Company>DIF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Altri utenti</dc:creator>
  <cp:lastModifiedBy>Universita di Ferrar</cp:lastModifiedBy>
  <dcterms:created xsi:type="dcterms:W3CDTF">2006-11-20T18:02:23Z</dcterms:created>
  <dcterms:modified xsi:type="dcterms:W3CDTF">2018-12-12T10:12:18Z</dcterms:modified>
</cp:coreProperties>
</file>